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<sst xmlns="http://schemas.openxmlformats.org/spreadsheetml/2006/main" count="367" uniqueCount="153">
  <si>
    <t>ОТЧЕТ ОБ ИСПОЛНЕНИИ БЮДЖЕТА</t>
  </si>
  <si>
    <t>КОДЫ</t>
  </si>
  <si>
    <t xml:space="preserve">Форма по ОКУД </t>
  </si>
  <si>
    <t>0503117</t>
  </si>
  <si>
    <t>на 1 июня 2023 г.</t>
  </si>
  <si>
    <t xml:space="preserve">Дата </t>
  </si>
  <si>
    <t>Наименование финансового органа</t>
  </si>
  <si>
    <t>Администрация Мендур-Сокконского сельского поселения Усть-Канского района Республики Алтай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</si>
  <si>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</si>
  <si>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</si>
  <si>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</si>
  <si>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</si>
  <si>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Мендур-Сокконское сельское поселение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</si>
  <si>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</si>
  <si>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</si>
  <si>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</si>
  <si>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</si>
  <si>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</si>
  <si>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</si>
  <si>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</si>
  <si>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</si>
  <si>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</si>
  <si>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</si>
  <si>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</si>
  <si>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</si>
  <si>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</si>
  <si>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</si>
  <si>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</si>
  <si>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</si>
  <si>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</si>
  <si>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</si>
  <si>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</si>
  <si>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</si>
  <si>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</si>
  <si>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</si>
  <si>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</si>
  <si>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</si>
  <si>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</si>
  <si>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</si>
  <si>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182 10102010 01 1000 110</t>
  </si>
  <si>
    <t>182 10102010 01 3000 110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</si>
  <si>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</si>
  <si>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182 10102020 01 1000 110</t>
  </si>
  <si>
    <t>Единый налог на вмененный доход для отдельных видов деятельности</t>
  </si>
  <si>
    <t>182 10502010 02 1000 110</t>
  </si>
  <si>
    <t>Единый сельскохозяйственный налог</t>
  </si>
  <si>
    <t>182 10503010 01 0000 110</t>
  </si>
  <si>
    <t>182 10503010 01 1000 110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</si>
  <si>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</si>
  <si>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</si>
  <si>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</si>
  <si>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</si>
  <si>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</si>
  <si>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</si>
  <si>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</si>
  <si>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</si>
  <si>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</si>
  <si>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</si>
  <si>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</si>
  <si>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</si>
  <si>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Земельный налог (по обязательствам, возникшим до 1 января 2006 года), мобилизуемый на межселенных территориях</t>
  </si>
  <si>
    <t>182 10904053 10 1000 110</t>
  </si>
  <si>
    <t>182 10904053 10 2100 110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</si>
  <si>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</si>
  <si>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810 10804020 01 0000 110</t>
  </si>
  <si>
    <t>810 10804020 01 1000 110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</si>
  <si>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</si>
  <si>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810 11105035 10 0000 120</t>
  </si>
  <si>
    <t>Дотации бюджетам сельских поселений на выравнивание бюджетной обеспеченности из бюджетов муниципальных районов</t>
  </si>
  <si>
    <t>810 20216001 10 0000 150</t>
  </si>
  <si>
    <t>Субвенции бюджетам сельских поселений на выполнение передаваемых полномочий субъектов Российской Федерации</t>
  </si>
  <si>
    <t>810 20230024 10 0000 150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</si>
  <si>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</si>
  <si>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810 20235118 10 0000 150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</si>
  <si>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</si>
  <si>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810 20240014 10 0000 150</t>
  </si>
  <si>
    <t>Прочие межбюджетные трансферты, передаваемые бюджетам сельских поселений</t>
  </si>
  <si>
    <t>810 20249999 10 0000 150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</si>
  <si>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</si>
  <si>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810 21960010 10 0000 150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</si>
  <si>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</si>
  <si>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</si>
  <si>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</si>
  <si>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</si>
  <si>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</si>
  <si>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810 0102 9900010100 121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</si>
  <si>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</si>
  <si>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810 0102 9900010100 129</t>
  </si>
  <si>
    <t>810 0104 010Я010110 121</t>
  </si>
  <si>
    <t>810 0104 010Я010110 129</t>
  </si>
  <si>
    <t>810 0104 010Я0S8500 121</t>
  </si>
  <si>
    <t>810 0104 010Я0S8500 129</t>
  </si>
  <si>
    <t>Иные межбюджетные трансферты</t>
  </si>
  <si>
    <t>810 0106 9900010К00 540</t>
  </si>
  <si>
    <t>Специальные расходы</t>
  </si>
  <si>
    <t>810 0107 9900010190 880</t>
  </si>
  <si>
    <t>Резервные средства</t>
  </si>
  <si>
    <t>810 0111 990000Ш200 870</t>
  </si>
  <si>
    <t>Закупка товаров, работ, услуг в сфере информационно-коммуникационных технологий</t>
  </si>
  <si>
    <t>810 0113 010Я010190 242</t>
  </si>
  <si>
    <t>Прочая закупка товаров, работ и услуг</t>
  </si>
  <si>
    <t>810 0113 010Я010190 244</t>
  </si>
  <si>
    <t>247</t>
  </si>
  <si>
    <t>810 0113 010Я010190 247</t>
  </si>
  <si>
    <t>Уплата налога на имущество организаций и земельного налога</t>
  </si>
  <si>
    <t>810 0113 010Я010190 851</t>
  </si>
  <si>
    <t>Уплата прочих налогов, сборов</t>
  </si>
  <si>
    <t>810 0113 010Я010190 852</t>
  </si>
  <si>
    <t>Уплата иных платежей</t>
  </si>
  <si>
    <t>810 0113 010Я010190 853</t>
  </si>
  <si>
    <t>810 0113 9900045300 244</t>
  </si>
  <si>
    <t>810 0203 9900051180 121</t>
  </si>
  <si>
    <t>810 0203 9900051180 129</t>
  </si>
  <si>
    <t>810 0203 9900051180 244</t>
  </si>
  <si>
    <t>810 0409 0110500Д00 244</t>
  </si>
  <si>
    <t>810 0409 0110500Д00 247</t>
  </si>
  <si>
    <t>810 0412 9900001Ф00 540</t>
  </si>
  <si>
    <t>810 0503 0110100190 244</t>
  </si>
  <si>
    <t>810 0801 0120001М01 540</t>
  </si>
  <si>
    <t>810 0801 0120101190 247</t>
  </si>
  <si>
    <t>810 1105 0120201110 121</t>
  </si>
  <si>
    <t>810 1105 0120201110 129</t>
  </si>
  <si>
    <t>810 1105 0120201190 247</t>
  </si>
  <si>
    <t>810 1105 01202S8500 121</t>
  </si>
  <si>
    <t>810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</si>
  <si>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</si>
  <si>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</si>
  <si>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</si>
  <si>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</si>
  <si>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</si>
  <si>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</si>
  <si>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</si>
  <si>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</si>
  <si>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</si>
  <si>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</si>
  <si>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</si>
  <si>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</si>
  <si>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</si>
  <si>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</si>
  <si>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</si>
  <si>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</si>
  <si>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710 01050201 10 0000 510</t>
  </si>
  <si>
    <t xml:space="preserve">     уменьшение остатков средств</t>
  </si>
  <si>
    <t>720</t>
  </si>
  <si>
    <t>710 01050201 10 0000 610</t>
  </si>
  <si>
    <t>Бырышкаков А. В.</t>
  </si>
  <si>
    <t>(подпись)</t>
  </si>
  <si>
    <t>(расшифровка подписи)</t>
  </si>
  <si>
    <t>Делдошпоева А. Н.</t>
  </si>
  <si>
    <t>Исполнитель:</t>
  </si>
  <si>
    <t>(должность)</t>
  </si>
  <si>
    <t xml:space="preserve">   1 июня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</si>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</sst>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2" t="s">
        <v>1</v>
      </c>
    </row>
    <row r="2" spans="1:24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3" t="s">
        <v>3</v>
      </c>
    </row>
    <row r="3" spans="1:24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5</v>
      </c>
      <c r="W3" s="9"/>
      <c r="X3" s="4">
        <v>45078</v>
      </c>
    </row>
    <row r="4" spans="1:24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9" t="s">
        <v>8</v>
      </c>
      <c r="V4" s="9"/>
      <c r="W4" s="9"/>
      <c r="X4" s="6" t="s">
        <v>10</v>
      </c>
    </row>
    <row r="5" spans="1:24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9" t="s">
        <v>9</v>
      </c>
      <c r="V5" s="9"/>
      <c r="W5" s="9"/>
      <c r="X5" s="6" t="s">
        <v>10</v>
      </c>
    </row>
    <row r="6" spans="1:24" s="1" customFormat="1" ht="13.5" customHeight="1">
      <c r="A6" s="10" t="s">
        <v>11</v>
      </c>
      <c r="B6" s="10"/>
      <c r="C6" s="10"/>
      <c r="D6" s="10"/>
      <c r="E6" s="10"/>
      <c r="F6" s="10"/>
      <c r="G6" s="11" t="s">
        <v>12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9" t="s">
        <v>13</v>
      </c>
      <c r="V6" s="9"/>
      <c r="W6" s="9"/>
      <c r="X6" s="6" t="s">
        <v>10</v>
      </c>
    </row>
    <row r="7" spans="1:24" s="1" customFormat="1" ht="13.5" customHeight="1">
      <c r="A7" s="5" t="s">
        <v>14</v>
      </c>
      <c r="B7" s="10" t="s">
        <v>15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6" t="s">
        <v>10</v>
      </c>
    </row>
    <row r="8" spans="1:24" s="1" customFormat="1" ht="13.5" customHeight="1">
      <c r="A8" s="10" t="s">
        <v>16</v>
      </c>
      <c r="B8" s="10"/>
      <c r="C8" s="10"/>
      <c r="D8" s="10"/>
      <c r="E8" s="10" t="s">
        <v>17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 t="s">
        <v>18</v>
      </c>
      <c r="U8" s="9"/>
      <c r="V8" s="9"/>
      <c r="W8" s="9"/>
      <c r="X8" s="7" t="s">
        <v>19</v>
      </c>
    </row>
    <row r="9" spans="1:24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22</v>
      </c>
      <c r="M10" s="13"/>
      <c r="N10" s="13" t="s">
        <v>23</v>
      </c>
      <c r="O10" s="13"/>
      <c r="P10" s="14" t="s">
        <v>24</v>
      </c>
      <c r="Q10" s="14"/>
      <c r="R10" s="14"/>
      <c r="S10" s="14" t="s">
        <v>25</v>
      </c>
      <c r="T10" s="14"/>
      <c r="U10" s="14"/>
      <c r="V10" s="14"/>
      <c r="W10" s="15" t="s">
        <v>26</v>
      </c>
      <c r="X10" s="15"/>
    </row>
    <row r="11" spans="1:24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28</v>
      </c>
      <c r="M11" s="16"/>
      <c r="N11" s="16" t="s">
        <v>29</v>
      </c>
      <c r="O11" s="16"/>
      <c r="P11" s="17" t="s">
        <v>30</v>
      </c>
      <c r="Q11" s="17"/>
      <c r="R11" s="17"/>
      <c r="S11" s="17" t="s">
        <v>31</v>
      </c>
      <c r="T11" s="17"/>
      <c r="U11" s="17"/>
      <c r="V11" s="17"/>
      <c r="W11" s="18" t="s">
        <v>32</v>
      </c>
      <c r="X11" s="18"/>
    </row>
    <row r="12" spans="1:24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34</v>
      </c>
      <c r="M12" s="20"/>
      <c r="N12" s="20" t="s">
        <v>35</v>
      </c>
      <c r="O12" s="20"/>
      <c r="P12" s="21">
        <f>5379461.76</f>
        <v>5379461.76</v>
      </c>
      <c r="Q12" s="21"/>
      <c r="R12" s="21"/>
      <c r="S12" s="21">
        <f>2853982.74</f>
        <v>2853982.74</v>
      </c>
      <c r="T12" s="21"/>
      <c r="U12" s="21"/>
      <c r="V12" s="21"/>
      <c r="W12" s="22">
        <f>2525479.02</f>
        <v>2525479.02</v>
      </c>
      <c r="X12" s="22"/>
    </row>
    <row r="13" spans="1:24" s="1" customFormat="1" ht="45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34</v>
      </c>
      <c r="M13" s="24"/>
      <c r="N13" s="24" t="s">
        <v>37</v>
      </c>
      <c r="O13" s="24"/>
      <c r="P13" s="25">
        <f>54000</f>
        <v>54000</v>
      </c>
      <c r="Q13" s="25"/>
      <c r="R13" s="25"/>
      <c r="S13" s="26" t="s">
        <v>38</v>
      </c>
      <c r="T13" s="26"/>
      <c r="U13" s="26"/>
      <c r="V13" s="26"/>
      <c r="W13" s="27">
        <f>54000</f>
        <v>54000</v>
      </c>
      <c r="X13" s="27"/>
    </row>
    <row r="14" spans="1:24" s="1" customFormat="1" ht="45" customHeight="1">
      <c r="A14" s="23" t="s">
        <v>36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34</v>
      </c>
      <c r="M14" s="24"/>
      <c r="N14" s="24" t="s">
        <v>39</v>
      </c>
      <c r="O14" s="24"/>
      <c r="P14" s="26" t="s">
        <v>38</v>
      </c>
      <c r="Q14" s="26"/>
      <c r="R14" s="26"/>
      <c r="S14" s="25">
        <f>14013.46</f>
        <v>14013.46</v>
      </c>
      <c r="T14" s="25"/>
      <c r="U14" s="25"/>
      <c r="V14" s="25"/>
      <c r="W14" s="28" t="s">
        <v>38</v>
      </c>
      <c r="X14" s="28"/>
    </row>
    <row r="15" spans="1:24" s="1" customFormat="1" ht="45" customHeight="1">
      <c r="A15" s="23" t="s">
        <v>36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34</v>
      </c>
      <c r="M15" s="24"/>
      <c r="N15" s="24" t="s">
        <v>40</v>
      </c>
      <c r="O15" s="24"/>
      <c r="P15" s="26" t="s">
        <v>38</v>
      </c>
      <c r="Q15" s="26"/>
      <c r="R15" s="26"/>
      <c r="S15" s="25">
        <f>14.57</f>
        <v>14.57</v>
      </c>
      <c r="T15" s="25"/>
      <c r="U15" s="25"/>
      <c r="V15" s="25"/>
      <c r="W15" s="28" t="s">
        <v>38</v>
      </c>
      <c r="X15" s="28"/>
    </row>
    <row r="16" spans="1:24" s="1" customFormat="1" ht="66" customHeight="1">
      <c r="A16" s="23" t="s">
        <v>41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34</v>
      </c>
      <c r="M16" s="24"/>
      <c r="N16" s="24" t="s">
        <v>42</v>
      </c>
      <c r="O16" s="24"/>
      <c r="P16" s="26" t="s">
        <v>38</v>
      </c>
      <c r="Q16" s="26"/>
      <c r="R16" s="26"/>
      <c r="S16" s="25">
        <f>-15.42</f>
        <v>-15.42</v>
      </c>
      <c r="T16" s="25"/>
      <c r="U16" s="25"/>
      <c r="V16" s="25"/>
      <c r="W16" s="28" t="s">
        <v>38</v>
      </c>
      <c r="X16" s="28"/>
    </row>
    <row r="17" spans="1:24" s="1" customFormat="1" ht="13.5" customHeight="1">
      <c r="A17" s="23" t="s">
        <v>43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34</v>
      </c>
      <c r="M17" s="24"/>
      <c r="N17" s="24" t="s">
        <v>44</v>
      </c>
      <c r="O17" s="24"/>
      <c r="P17" s="26" t="s">
        <v>38</v>
      </c>
      <c r="Q17" s="26"/>
      <c r="R17" s="26"/>
      <c r="S17" s="25">
        <f>-11.67</f>
        <v>-11.67</v>
      </c>
      <c r="T17" s="25"/>
      <c r="U17" s="25"/>
      <c r="V17" s="25"/>
      <c r="W17" s="28" t="s">
        <v>38</v>
      </c>
      <c r="X17" s="28"/>
    </row>
    <row r="18" spans="1:24" s="1" customFormat="1" ht="13.5" customHeight="1">
      <c r="A18" s="23" t="s">
        <v>45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34</v>
      </c>
      <c r="M18" s="24"/>
      <c r="N18" s="24" t="s">
        <v>46</v>
      </c>
      <c r="O18" s="24"/>
      <c r="P18" s="25">
        <f>31000</f>
        <v>31000</v>
      </c>
      <c r="Q18" s="25"/>
      <c r="R18" s="25"/>
      <c r="S18" s="26" t="s">
        <v>38</v>
      </c>
      <c r="T18" s="26"/>
      <c r="U18" s="26"/>
      <c r="V18" s="26"/>
      <c r="W18" s="27">
        <f>31000</f>
        <v>31000</v>
      </c>
      <c r="X18" s="27"/>
    </row>
    <row r="19" spans="1:24" s="1" customFormat="1" ht="13.5" customHeight="1">
      <c r="A19" s="23" t="s">
        <v>45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34</v>
      </c>
      <c r="M19" s="24"/>
      <c r="N19" s="24" t="s">
        <v>47</v>
      </c>
      <c r="O19" s="24"/>
      <c r="P19" s="26" t="s">
        <v>38</v>
      </c>
      <c r="Q19" s="26"/>
      <c r="R19" s="26"/>
      <c r="S19" s="25">
        <f>4875</f>
        <v>4875</v>
      </c>
      <c r="T19" s="25"/>
      <c r="U19" s="25"/>
      <c r="V19" s="25"/>
      <c r="W19" s="28" t="s">
        <v>38</v>
      </c>
      <c r="X19" s="28"/>
    </row>
    <row r="20" spans="1:24" s="1" customFormat="1" ht="24" customHeight="1">
      <c r="A20" s="23" t="s">
        <v>48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34</v>
      </c>
      <c r="M20" s="24"/>
      <c r="N20" s="24" t="s">
        <v>49</v>
      </c>
      <c r="O20" s="24"/>
      <c r="P20" s="25">
        <f>48000</f>
        <v>48000</v>
      </c>
      <c r="Q20" s="25"/>
      <c r="R20" s="25"/>
      <c r="S20" s="26" t="s">
        <v>38</v>
      </c>
      <c r="T20" s="26"/>
      <c r="U20" s="26"/>
      <c r="V20" s="26"/>
      <c r="W20" s="27">
        <f>48000</f>
        <v>48000</v>
      </c>
      <c r="X20" s="27"/>
    </row>
    <row r="21" spans="1:24" s="1" customFormat="1" ht="33.75" customHeight="1">
      <c r="A21" s="23" t="s">
        <v>50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34</v>
      </c>
      <c r="M21" s="24"/>
      <c r="N21" s="24" t="s">
        <v>51</v>
      </c>
      <c r="O21" s="24"/>
      <c r="P21" s="26" t="s">
        <v>38</v>
      </c>
      <c r="Q21" s="26"/>
      <c r="R21" s="26"/>
      <c r="S21" s="25">
        <f>368.11</f>
        <v>368.11</v>
      </c>
      <c r="T21" s="25"/>
      <c r="U21" s="25"/>
      <c r="V21" s="25"/>
      <c r="W21" s="28" t="s">
        <v>38</v>
      </c>
      <c r="X21" s="28"/>
    </row>
    <row r="22" spans="1:24" s="1" customFormat="1" ht="24" customHeight="1">
      <c r="A22" s="23" t="s">
        <v>52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34</v>
      </c>
      <c r="M22" s="24"/>
      <c r="N22" s="24" t="s">
        <v>53</v>
      </c>
      <c r="O22" s="24"/>
      <c r="P22" s="25">
        <f>63000</f>
        <v>63000</v>
      </c>
      <c r="Q22" s="25"/>
      <c r="R22" s="25"/>
      <c r="S22" s="26" t="s">
        <v>38</v>
      </c>
      <c r="T22" s="26"/>
      <c r="U22" s="26"/>
      <c r="V22" s="26"/>
      <c r="W22" s="27">
        <f>63000</f>
        <v>63000</v>
      </c>
      <c r="X22" s="27"/>
    </row>
    <row r="23" spans="1:24" s="1" customFormat="1" ht="24" customHeight="1">
      <c r="A23" s="23" t="s">
        <v>54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34</v>
      </c>
      <c r="M23" s="24"/>
      <c r="N23" s="24" t="s">
        <v>55</v>
      </c>
      <c r="O23" s="24"/>
      <c r="P23" s="26" t="s">
        <v>38</v>
      </c>
      <c r="Q23" s="26"/>
      <c r="R23" s="26"/>
      <c r="S23" s="25">
        <f>3271.05</f>
        <v>3271.05</v>
      </c>
      <c r="T23" s="25"/>
      <c r="U23" s="25"/>
      <c r="V23" s="25"/>
      <c r="W23" s="28" t="s">
        <v>38</v>
      </c>
      <c r="X23" s="28"/>
    </row>
    <row r="24" spans="1:24" s="1" customFormat="1" ht="24" customHeight="1">
      <c r="A24" s="23" t="s">
        <v>56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34</v>
      </c>
      <c r="M24" s="24"/>
      <c r="N24" s="24" t="s">
        <v>57</v>
      </c>
      <c r="O24" s="24"/>
      <c r="P24" s="25">
        <f>224000</f>
        <v>224000</v>
      </c>
      <c r="Q24" s="25"/>
      <c r="R24" s="25"/>
      <c r="S24" s="26" t="s">
        <v>38</v>
      </c>
      <c r="T24" s="26"/>
      <c r="U24" s="26"/>
      <c r="V24" s="26"/>
      <c r="W24" s="27">
        <f>224000</f>
        <v>224000</v>
      </c>
      <c r="X24" s="27"/>
    </row>
    <row r="25" spans="1:24" s="1" customFormat="1" ht="24" customHeight="1">
      <c r="A25" s="23" t="s">
        <v>58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34</v>
      </c>
      <c r="M25" s="24"/>
      <c r="N25" s="24" t="s">
        <v>59</v>
      </c>
      <c r="O25" s="24"/>
      <c r="P25" s="26" t="s">
        <v>38</v>
      </c>
      <c r="Q25" s="26"/>
      <c r="R25" s="26"/>
      <c r="S25" s="25">
        <f>3016.66</f>
        <v>3016.66</v>
      </c>
      <c r="T25" s="25"/>
      <c r="U25" s="25"/>
      <c r="V25" s="25"/>
      <c r="W25" s="28" t="s">
        <v>38</v>
      </c>
      <c r="X25" s="28"/>
    </row>
    <row r="26" spans="1:24" s="1" customFormat="1" ht="24" customHeight="1">
      <c r="A26" s="23" t="s">
        <v>60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34</v>
      </c>
      <c r="M26" s="24"/>
      <c r="N26" s="24" t="s">
        <v>61</v>
      </c>
      <c r="O26" s="24"/>
      <c r="P26" s="26" t="s">
        <v>38</v>
      </c>
      <c r="Q26" s="26"/>
      <c r="R26" s="26"/>
      <c r="S26" s="25">
        <f>0.07</f>
        <v>0.07</v>
      </c>
      <c r="T26" s="25"/>
      <c r="U26" s="25"/>
      <c r="V26" s="25"/>
      <c r="W26" s="28" t="s">
        <v>38</v>
      </c>
      <c r="X26" s="28"/>
    </row>
    <row r="27" spans="1:24" s="1" customFormat="1" ht="24" customHeight="1">
      <c r="A27" s="23" t="s">
        <v>60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34</v>
      </c>
      <c r="M27" s="24"/>
      <c r="N27" s="24" t="s">
        <v>62</v>
      </c>
      <c r="O27" s="24"/>
      <c r="P27" s="26" t="s">
        <v>38</v>
      </c>
      <c r="Q27" s="26"/>
      <c r="R27" s="26"/>
      <c r="S27" s="25">
        <f>-0.07</f>
        <v>-0.07</v>
      </c>
      <c r="T27" s="25"/>
      <c r="U27" s="25"/>
      <c r="V27" s="25"/>
      <c r="W27" s="28" t="s">
        <v>38</v>
      </c>
      <c r="X27" s="28"/>
    </row>
    <row r="28" spans="1:24" s="1" customFormat="1" ht="45" customHeight="1">
      <c r="A28" s="23" t="s">
        <v>63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34</v>
      </c>
      <c r="M28" s="24"/>
      <c r="N28" s="24" t="s">
        <v>64</v>
      </c>
      <c r="O28" s="24"/>
      <c r="P28" s="25">
        <f>4000</f>
        <v>4000</v>
      </c>
      <c r="Q28" s="25"/>
      <c r="R28" s="25"/>
      <c r="S28" s="26" t="s">
        <v>38</v>
      </c>
      <c r="T28" s="26"/>
      <c r="U28" s="26"/>
      <c r="V28" s="26"/>
      <c r="W28" s="27">
        <f>4000</f>
        <v>4000</v>
      </c>
      <c r="X28" s="27"/>
    </row>
    <row r="29" spans="1:24" s="1" customFormat="1" ht="45" customHeight="1">
      <c r="A29" s="23" t="s">
        <v>63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34</v>
      </c>
      <c r="M29" s="24"/>
      <c r="N29" s="24" t="s">
        <v>65</v>
      </c>
      <c r="O29" s="24"/>
      <c r="P29" s="26" t="s">
        <v>38</v>
      </c>
      <c r="Q29" s="26"/>
      <c r="R29" s="26"/>
      <c r="S29" s="25">
        <f>1100</f>
        <v>1100</v>
      </c>
      <c r="T29" s="25"/>
      <c r="U29" s="25"/>
      <c r="V29" s="25"/>
      <c r="W29" s="28" t="s">
        <v>38</v>
      </c>
      <c r="X29" s="28"/>
    </row>
    <row r="30" spans="1:24" s="1" customFormat="1" ht="33.75" customHeight="1">
      <c r="A30" s="23" t="s">
        <v>66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34</v>
      </c>
      <c r="M30" s="24"/>
      <c r="N30" s="24" t="s">
        <v>67</v>
      </c>
      <c r="O30" s="24"/>
      <c r="P30" s="25">
        <f>8500</f>
        <v>8500</v>
      </c>
      <c r="Q30" s="25"/>
      <c r="R30" s="25"/>
      <c r="S30" s="25">
        <f>4267.8</f>
        <v>4267.8</v>
      </c>
      <c r="T30" s="25"/>
      <c r="U30" s="25"/>
      <c r="V30" s="25"/>
      <c r="W30" s="27">
        <f>4232.2</f>
        <v>4232.2</v>
      </c>
      <c r="X30" s="27"/>
    </row>
    <row r="31" spans="1:24" s="1" customFormat="1" ht="24" customHeight="1">
      <c r="A31" s="23" t="s">
        <v>68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34</v>
      </c>
      <c r="M31" s="24"/>
      <c r="N31" s="24" t="s">
        <v>69</v>
      </c>
      <c r="O31" s="24"/>
      <c r="P31" s="25">
        <f>2748200</f>
        <v>2748200</v>
      </c>
      <c r="Q31" s="25"/>
      <c r="R31" s="25"/>
      <c r="S31" s="25">
        <f>1374096</f>
        <v>1374096</v>
      </c>
      <c r="T31" s="25"/>
      <c r="U31" s="25"/>
      <c r="V31" s="25"/>
      <c r="W31" s="27">
        <f>1374104</f>
        <v>1374104</v>
      </c>
      <c r="X31" s="27"/>
    </row>
    <row r="32" spans="1:24" s="1" customFormat="1" ht="24" customHeight="1">
      <c r="A32" s="23" t="s">
        <v>70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34</v>
      </c>
      <c r="M32" s="24"/>
      <c r="N32" s="24" t="s">
        <v>71</v>
      </c>
      <c r="O32" s="24"/>
      <c r="P32" s="25">
        <f>9700</f>
        <v>9700</v>
      </c>
      <c r="Q32" s="25"/>
      <c r="R32" s="25"/>
      <c r="S32" s="25">
        <f>9700</f>
        <v>9700</v>
      </c>
      <c r="T32" s="25"/>
      <c r="U32" s="25"/>
      <c r="V32" s="25"/>
      <c r="W32" s="27">
        <f>0</f>
        <v>0</v>
      </c>
      <c r="X32" s="27"/>
    </row>
    <row r="33" spans="1:24" s="1" customFormat="1" ht="33.75" customHeight="1">
      <c r="A33" s="23" t="s">
        <v>72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34</v>
      </c>
      <c r="M33" s="24"/>
      <c r="N33" s="24" t="s">
        <v>73</v>
      </c>
      <c r="O33" s="24"/>
      <c r="P33" s="25">
        <f>123600</f>
        <v>123600</v>
      </c>
      <c r="Q33" s="25"/>
      <c r="R33" s="25"/>
      <c r="S33" s="25">
        <f>46200.56</f>
        <v>46200.56</v>
      </c>
      <c r="T33" s="25"/>
      <c r="U33" s="25"/>
      <c r="V33" s="25"/>
      <c r="W33" s="27">
        <f>77399.44</f>
        <v>77399.44</v>
      </c>
      <c r="X33" s="27"/>
    </row>
    <row r="34" spans="1:24" s="1" customFormat="1" ht="45" customHeight="1">
      <c r="A34" s="23" t="s">
        <v>74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34</v>
      </c>
      <c r="M34" s="24"/>
      <c r="N34" s="24" t="s">
        <v>75</v>
      </c>
      <c r="O34" s="24"/>
      <c r="P34" s="25">
        <f>1431365</f>
        <v>1431365</v>
      </c>
      <c r="Q34" s="25"/>
      <c r="R34" s="25"/>
      <c r="S34" s="25">
        <f>920000</f>
        <v>920000</v>
      </c>
      <c r="T34" s="25"/>
      <c r="U34" s="25"/>
      <c r="V34" s="25"/>
      <c r="W34" s="27">
        <f>511365</f>
        <v>511365</v>
      </c>
      <c r="X34" s="27"/>
    </row>
    <row r="35" spans="1:24" s="1" customFormat="1" ht="24" customHeight="1">
      <c r="A35" s="23" t="s">
        <v>76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34</v>
      </c>
      <c r="M35" s="24"/>
      <c r="N35" s="24" t="s">
        <v>77</v>
      </c>
      <c r="O35" s="24"/>
      <c r="P35" s="25">
        <f>635410.14</f>
        <v>635410.14</v>
      </c>
      <c r="Q35" s="25"/>
      <c r="R35" s="25"/>
      <c r="S35" s="25">
        <f>474400</f>
        <v>474400</v>
      </c>
      <c r="T35" s="25"/>
      <c r="U35" s="25"/>
      <c r="V35" s="25"/>
      <c r="W35" s="27">
        <f>161010.14</f>
        <v>161010.14</v>
      </c>
      <c r="X35" s="27"/>
    </row>
    <row r="36" spans="1:24" s="1" customFormat="1" ht="33.75" customHeight="1">
      <c r="A36" s="23" t="s">
        <v>78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34</v>
      </c>
      <c r="M36" s="24"/>
      <c r="N36" s="24" t="s">
        <v>79</v>
      </c>
      <c r="O36" s="24"/>
      <c r="P36" s="25">
        <f>-1313.38</f>
        <v>-1313.38</v>
      </c>
      <c r="Q36" s="25"/>
      <c r="R36" s="25"/>
      <c r="S36" s="25">
        <f>-1313.38</f>
        <v>-1313.38</v>
      </c>
      <c r="T36" s="25"/>
      <c r="U36" s="25"/>
      <c r="V36" s="25"/>
      <c r="W36" s="27">
        <f>0</f>
        <v>0</v>
      </c>
      <c r="X36" s="27"/>
    </row>
    <row r="37" spans="1:24" s="1" customFormat="1" ht="13.5" customHeight="1">
      <c r="A37" s="29" t="s">
        <v>10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1:24" s="1" customFormat="1" ht="13.5" customHeight="1">
      <c r="A38" s="12" t="s">
        <v>80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" customFormat="1" ht="34.5" customHeight="1">
      <c r="A39" s="13" t="s">
        <v>21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 t="s">
        <v>22</v>
      </c>
      <c r="M39" s="13"/>
      <c r="N39" s="13" t="s">
        <v>81</v>
      </c>
      <c r="O39" s="13"/>
      <c r="P39" s="14" t="s">
        <v>24</v>
      </c>
      <c r="Q39" s="14"/>
      <c r="R39" s="14"/>
      <c r="S39" s="14" t="s">
        <v>25</v>
      </c>
      <c r="T39" s="14"/>
      <c r="U39" s="14"/>
      <c r="V39" s="14"/>
      <c r="W39" s="15" t="s">
        <v>26</v>
      </c>
      <c r="X39" s="15"/>
    </row>
    <row r="40" spans="1:24" s="1" customFormat="1" ht="13.5" customHeight="1">
      <c r="A40" s="16" t="s">
        <v>27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 t="s">
        <v>28</v>
      </c>
      <c r="M40" s="16"/>
      <c r="N40" s="16" t="s">
        <v>29</v>
      </c>
      <c r="O40" s="16"/>
      <c r="P40" s="17" t="s">
        <v>30</v>
      </c>
      <c r="Q40" s="17"/>
      <c r="R40" s="17"/>
      <c r="S40" s="17" t="s">
        <v>31</v>
      </c>
      <c r="T40" s="17"/>
      <c r="U40" s="17"/>
      <c r="V40" s="17"/>
      <c r="W40" s="18" t="s">
        <v>32</v>
      </c>
      <c r="X40" s="18"/>
    </row>
    <row r="41" spans="1:24" s="1" customFormat="1" ht="13.5" customHeight="1">
      <c r="A41" s="19" t="s">
        <v>82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 t="s">
        <v>83</v>
      </c>
      <c r="M41" s="20"/>
      <c r="N41" s="20" t="s">
        <v>35</v>
      </c>
      <c r="O41" s="20"/>
      <c r="P41" s="21">
        <f>5407151.73</f>
        <v>5407151.73</v>
      </c>
      <c r="Q41" s="21"/>
      <c r="R41" s="21"/>
      <c r="S41" s="21">
        <f>2809210.17</f>
        <v>2809210.17</v>
      </c>
      <c r="T41" s="21"/>
      <c r="U41" s="21"/>
      <c r="V41" s="21"/>
      <c r="W41" s="22">
        <f>2597941.56</f>
        <v>2597941.56</v>
      </c>
      <c r="X41" s="22"/>
    </row>
    <row r="42" spans="1:24" s="1" customFormat="1" ht="13.5" customHeight="1">
      <c r="A42" s="30" t="s">
        <v>84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83</v>
      </c>
      <c r="M42" s="31"/>
      <c r="N42" s="31" t="s">
        <v>85</v>
      </c>
      <c r="O42" s="31"/>
      <c r="P42" s="32">
        <f>406214</f>
        <v>406214</v>
      </c>
      <c r="Q42" s="32"/>
      <c r="R42" s="32"/>
      <c r="S42" s="32">
        <f>169400.14</f>
        <v>169400.14</v>
      </c>
      <c r="T42" s="32"/>
      <c r="U42" s="32"/>
      <c r="V42" s="32"/>
      <c r="W42" s="33">
        <f>236813.86</f>
        <v>236813.86</v>
      </c>
      <c r="X42" s="33"/>
    </row>
    <row r="43" spans="1:24" s="1" customFormat="1" ht="33.75" customHeight="1">
      <c r="A43" s="30" t="s">
        <v>86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83</v>
      </c>
      <c r="M43" s="31"/>
      <c r="N43" s="31" t="s">
        <v>87</v>
      </c>
      <c r="O43" s="31"/>
      <c r="P43" s="32">
        <f>122677</f>
        <v>122677</v>
      </c>
      <c r="Q43" s="32"/>
      <c r="R43" s="32"/>
      <c r="S43" s="32">
        <f>49950.85</f>
        <v>49950.85</v>
      </c>
      <c r="T43" s="32"/>
      <c r="U43" s="32"/>
      <c r="V43" s="32"/>
      <c r="W43" s="33">
        <f>72726.15</f>
        <v>72726.15</v>
      </c>
      <c r="X43" s="33"/>
    </row>
    <row r="44" spans="1:24" s="1" customFormat="1" ht="13.5" customHeight="1">
      <c r="A44" s="30" t="s">
        <v>84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83</v>
      </c>
      <c r="M44" s="31"/>
      <c r="N44" s="31" t="s">
        <v>88</v>
      </c>
      <c r="O44" s="31"/>
      <c r="P44" s="32">
        <f>1044571</f>
        <v>1044571</v>
      </c>
      <c r="Q44" s="32"/>
      <c r="R44" s="32"/>
      <c r="S44" s="32">
        <f>517485.63</f>
        <v>517485.63</v>
      </c>
      <c r="T44" s="32"/>
      <c r="U44" s="32"/>
      <c r="V44" s="32"/>
      <c r="W44" s="33">
        <f>527085.37</f>
        <v>527085.37</v>
      </c>
      <c r="X44" s="33"/>
    </row>
    <row r="45" spans="1:24" s="1" customFormat="1" ht="33.75" customHeight="1">
      <c r="A45" s="30" t="s">
        <v>86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83</v>
      </c>
      <c r="M45" s="31"/>
      <c r="N45" s="31" t="s">
        <v>89</v>
      </c>
      <c r="O45" s="31"/>
      <c r="P45" s="32">
        <f>315461</f>
        <v>315461</v>
      </c>
      <c r="Q45" s="32"/>
      <c r="R45" s="32"/>
      <c r="S45" s="32">
        <f>131885.28</f>
        <v>131885.28</v>
      </c>
      <c r="T45" s="32"/>
      <c r="U45" s="32"/>
      <c r="V45" s="32"/>
      <c r="W45" s="33">
        <f>183575.72</f>
        <v>183575.72</v>
      </c>
      <c r="X45" s="33"/>
    </row>
    <row r="46" spans="1:24" s="1" customFormat="1" ht="13.5" customHeight="1">
      <c r="A46" s="30" t="s">
        <v>84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83</v>
      </c>
      <c r="M46" s="31"/>
      <c r="N46" s="31" t="s">
        <v>90</v>
      </c>
      <c r="O46" s="31"/>
      <c r="P46" s="32">
        <f>215375</f>
        <v>215375</v>
      </c>
      <c r="Q46" s="32"/>
      <c r="R46" s="32"/>
      <c r="S46" s="32">
        <f>180257</f>
        <v>180257</v>
      </c>
      <c r="T46" s="32"/>
      <c r="U46" s="32"/>
      <c r="V46" s="32"/>
      <c r="W46" s="33">
        <f>35118</f>
        <v>35118</v>
      </c>
      <c r="X46" s="33"/>
    </row>
    <row r="47" spans="1:24" s="1" customFormat="1" ht="33.75" customHeight="1">
      <c r="A47" s="30" t="s">
        <v>86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83</v>
      </c>
      <c r="M47" s="31"/>
      <c r="N47" s="31" t="s">
        <v>91</v>
      </c>
      <c r="O47" s="31"/>
      <c r="P47" s="32">
        <f>88647</f>
        <v>88647</v>
      </c>
      <c r="Q47" s="32"/>
      <c r="R47" s="32"/>
      <c r="S47" s="32">
        <f>76567.99</f>
        <v>76567.99</v>
      </c>
      <c r="T47" s="32"/>
      <c r="U47" s="32"/>
      <c r="V47" s="32"/>
      <c r="W47" s="33">
        <f>12079.01</f>
        <v>12079.01</v>
      </c>
      <c r="X47" s="33"/>
    </row>
    <row r="48" spans="1:24" s="1" customFormat="1" ht="13.5" customHeight="1">
      <c r="A48" s="30" t="s">
        <v>92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83</v>
      </c>
      <c r="M48" s="31"/>
      <c r="N48" s="31" t="s">
        <v>93</v>
      </c>
      <c r="O48" s="31"/>
      <c r="P48" s="32">
        <f>1000</f>
        <v>1000</v>
      </c>
      <c r="Q48" s="32"/>
      <c r="R48" s="32"/>
      <c r="S48" s="34" t="s">
        <v>38</v>
      </c>
      <c r="T48" s="34"/>
      <c r="U48" s="34"/>
      <c r="V48" s="34"/>
      <c r="W48" s="33">
        <f>1000</f>
        <v>1000</v>
      </c>
      <c r="X48" s="33"/>
    </row>
    <row r="49" spans="1:24" s="1" customFormat="1" ht="13.5" customHeight="1">
      <c r="A49" s="30" t="s">
        <v>94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83</v>
      </c>
      <c r="M49" s="31"/>
      <c r="N49" s="31" t="s">
        <v>95</v>
      </c>
      <c r="O49" s="31"/>
      <c r="P49" s="32">
        <f>78028.14</f>
        <v>78028.14</v>
      </c>
      <c r="Q49" s="32"/>
      <c r="R49" s="32"/>
      <c r="S49" s="34" t="s">
        <v>38</v>
      </c>
      <c r="T49" s="34"/>
      <c r="U49" s="34"/>
      <c r="V49" s="34"/>
      <c r="W49" s="33">
        <f>78028.14</f>
        <v>78028.14</v>
      </c>
      <c r="X49" s="33"/>
    </row>
    <row r="50" spans="1:24" s="1" customFormat="1" ht="13.5" customHeight="1">
      <c r="A50" s="30" t="s">
        <v>96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83</v>
      </c>
      <c r="M50" s="31"/>
      <c r="N50" s="31" t="s">
        <v>97</v>
      </c>
      <c r="O50" s="31"/>
      <c r="P50" s="32">
        <f>4500</f>
        <v>4500</v>
      </c>
      <c r="Q50" s="32"/>
      <c r="R50" s="32"/>
      <c r="S50" s="34" t="s">
        <v>38</v>
      </c>
      <c r="T50" s="34"/>
      <c r="U50" s="34"/>
      <c r="V50" s="34"/>
      <c r="W50" s="33">
        <f>4500</f>
        <v>4500</v>
      </c>
      <c r="X50" s="33"/>
    </row>
    <row r="51" spans="1:24" s="1" customFormat="1" ht="24" customHeight="1">
      <c r="A51" s="30" t="s">
        <v>98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83</v>
      </c>
      <c r="M51" s="31"/>
      <c r="N51" s="31" t="s">
        <v>99</v>
      </c>
      <c r="O51" s="31"/>
      <c r="P51" s="32">
        <f>113366.59</f>
        <v>113366.59</v>
      </c>
      <c r="Q51" s="32"/>
      <c r="R51" s="32"/>
      <c r="S51" s="32">
        <f>65430.33</f>
        <v>65430.33</v>
      </c>
      <c r="T51" s="32"/>
      <c r="U51" s="32"/>
      <c r="V51" s="32"/>
      <c r="W51" s="33">
        <f>47936.26</f>
        <v>47936.26</v>
      </c>
      <c r="X51" s="33"/>
    </row>
    <row r="52" spans="1:24" s="1" customFormat="1" ht="13.5" customHeight="1">
      <c r="A52" s="30" t="s">
        <v>100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83</v>
      </c>
      <c r="M52" s="31"/>
      <c r="N52" s="31" t="s">
        <v>101</v>
      </c>
      <c r="O52" s="31"/>
      <c r="P52" s="32">
        <f>22400</f>
        <v>22400</v>
      </c>
      <c r="Q52" s="32"/>
      <c r="R52" s="32"/>
      <c r="S52" s="32">
        <f>22400</f>
        <v>22400</v>
      </c>
      <c r="T52" s="32"/>
      <c r="U52" s="32"/>
      <c r="V52" s="32"/>
      <c r="W52" s="33">
        <f>0</f>
        <v>0</v>
      </c>
      <c r="X52" s="33"/>
    </row>
    <row r="53" spans="1:24" s="1" customFormat="1" ht="13.5" customHeight="1">
      <c r="A53" s="30" t="s">
        <v>102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83</v>
      </c>
      <c r="M53" s="31"/>
      <c r="N53" s="31" t="s">
        <v>103</v>
      </c>
      <c r="O53" s="31"/>
      <c r="P53" s="32">
        <f>8000</f>
        <v>8000</v>
      </c>
      <c r="Q53" s="32"/>
      <c r="R53" s="32"/>
      <c r="S53" s="32">
        <f>6505.51</f>
        <v>6505.51</v>
      </c>
      <c r="T53" s="32"/>
      <c r="U53" s="32"/>
      <c r="V53" s="32"/>
      <c r="W53" s="33">
        <f>1494.49</f>
        <v>1494.49</v>
      </c>
      <c r="X53" s="33"/>
    </row>
    <row r="54" spans="1:24" s="1" customFormat="1" ht="13.5" customHeight="1">
      <c r="A54" s="30" t="s">
        <v>104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83</v>
      </c>
      <c r="M54" s="31"/>
      <c r="N54" s="31" t="s">
        <v>105</v>
      </c>
      <c r="O54" s="31"/>
      <c r="P54" s="32">
        <f>18000</f>
        <v>18000</v>
      </c>
      <c r="Q54" s="32"/>
      <c r="R54" s="32"/>
      <c r="S54" s="34" t="s">
        <v>38</v>
      </c>
      <c r="T54" s="34"/>
      <c r="U54" s="34"/>
      <c r="V54" s="34"/>
      <c r="W54" s="33">
        <f>18000</f>
        <v>18000</v>
      </c>
      <c r="X54" s="33"/>
    </row>
    <row r="55" spans="1:24" s="1" customFormat="1" ht="13.5" customHeight="1">
      <c r="A55" s="30" t="s">
        <v>106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83</v>
      </c>
      <c r="M55" s="31"/>
      <c r="N55" s="31" t="s">
        <v>107</v>
      </c>
      <c r="O55" s="31"/>
      <c r="P55" s="32">
        <f>4651.71</f>
        <v>4651.71</v>
      </c>
      <c r="Q55" s="32"/>
      <c r="R55" s="32"/>
      <c r="S55" s="34" t="s">
        <v>38</v>
      </c>
      <c r="T55" s="34"/>
      <c r="U55" s="34"/>
      <c r="V55" s="34"/>
      <c r="W55" s="33">
        <f>4651.71</f>
        <v>4651.71</v>
      </c>
      <c r="X55" s="33"/>
    </row>
    <row r="56" spans="1:24" s="1" customFormat="1" ht="13.5" customHeight="1">
      <c r="A56" s="30" t="s">
        <v>108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83</v>
      </c>
      <c r="M56" s="31"/>
      <c r="N56" s="31" t="s">
        <v>109</v>
      </c>
      <c r="O56" s="31"/>
      <c r="P56" s="32">
        <f>365.43</f>
        <v>365.43</v>
      </c>
      <c r="Q56" s="32"/>
      <c r="R56" s="32"/>
      <c r="S56" s="32">
        <f>449.95</f>
        <v>449.95</v>
      </c>
      <c r="T56" s="32"/>
      <c r="U56" s="32"/>
      <c r="V56" s="32"/>
      <c r="W56" s="35" t="s">
        <v>38</v>
      </c>
      <c r="X56" s="35"/>
    </row>
    <row r="57" spans="1:24" s="1" customFormat="1" ht="13.5" customHeight="1">
      <c r="A57" s="30" t="s">
        <v>100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83</v>
      </c>
      <c r="M57" s="31"/>
      <c r="N57" s="31" t="s">
        <v>110</v>
      </c>
      <c r="O57" s="31"/>
      <c r="P57" s="32">
        <f>9700</f>
        <v>9700</v>
      </c>
      <c r="Q57" s="32"/>
      <c r="R57" s="32"/>
      <c r="S57" s="34" t="s">
        <v>38</v>
      </c>
      <c r="T57" s="34"/>
      <c r="U57" s="34"/>
      <c r="V57" s="34"/>
      <c r="W57" s="33">
        <f>9700</f>
        <v>9700</v>
      </c>
      <c r="X57" s="33"/>
    </row>
    <row r="58" spans="1:24" s="1" customFormat="1" ht="13.5" customHeight="1">
      <c r="A58" s="30" t="s">
        <v>84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83</v>
      </c>
      <c r="M58" s="31"/>
      <c r="N58" s="31" t="s">
        <v>111</v>
      </c>
      <c r="O58" s="31"/>
      <c r="P58" s="32">
        <f>91278</f>
        <v>91278</v>
      </c>
      <c r="Q58" s="32"/>
      <c r="R58" s="32"/>
      <c r="S58" s="32">
        <f>34108.2</f>
        <v>34108.2</v>
      </c>
      <c r="T58" s="32"/>
      <c r="U58" s="32"/>
      <c r="V58" s="32"/>
      <c r="W58" s="33">
        <f>57169.8</f>
        <v>57169.8</v>
      </c>
      <c r="X58" s="33"/>
    </row>
    <row r="59" spans="1:24" s="1" customFormat="1" ht="33.75" customHeight="1">
      <c r="A59" s="30" t="s">
        <v>86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83</v>
      </c>
      <c r="M59" s="31"/>
      <c r="N59" s="31" t="s">
        <v>112</v>
      </c>
      <c r="O59" s="31"/>
      <c r="P59" s="32">
        <f>24722</f>
        <v>24722</v>
      </c>
      <c r="Q59" s="32"/>
      <c r="R59" s="32"/>
      <c r="S59" s="32">
        <f>12092.36</f>
        <v>12092.36</v>
      </c>
      <c r="T59" s="32"/>
      <c r="U59" s="32"/>
      <c r="V59" s="32"/>
      <c r="W59" s="33">
        <f>12629.64</f>
        <v>12629.64</v>
      </c>
      <c r="X59" s="33"/>
    </row>
    <row r="60" spans="1:24" s="1" customFormat="1" ht="13.5" customHeight="1">
      <c r="A60" s="30" t="s">
        <v>100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83</v>
      </c>
      <c r="M60" s="31"/>
      <c r="N60" s="31" t="s">
        <v>113</v>
      </c>
      <c r="O60" s="31"/>
      <c r="P60" s="32">
        <f>7600</f>
        <v>7600</v>
      </c>
      <c r="Q60" s="32"/>
      <c r="R60" s="32"/>
      <c r="S60" s="34" t="s">
        <v>38</v>
      </c>
      <c r="T60" s="34"/>
      <c r="U60" s="34"/>
      <c r="V60" s="34"/>
      <c r="W60" s="33">
        <f>7600</f>
        <v>7600</v>
      </c>
      <c r="X60" s="33"/>
    </row>
    <row r="61" spans="1:24" s="1" customFormat="1" ht="13.5" customHeight="1">
      <c r="A61" s="30" t="s">
        <v>100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83</v>
      </c>
      <c r="M61" s="31"/>
      <c r="N61" s="31" t="s">
        <v>114</v>
      </c>
      <c r="O61" s="31"/>
      <c r="P61" s="32">
        <f>1379365</f>
        <v>1379365</v>
      </c>
      <c r="Q61" s="32"/>
      <c r="R61" s="32"/>
      <c r="S61" s="32">
        <f>921043.92</f>
        <v>921043.92</v>
      </c>
      <c r="T61" s="32"/>
      <c r="U61" s="32"/>
      <c r="V61" s="32"/>
      <c r="W61" s="33">
        <f>458321.08</f>
        <v>458321.08</v>
      </c>
      <c r="X61" s="33"/>
    </row>
    <row r="62" spans="1:24" s="1" customFormat="1" ht="13.5" customHeight="1">
      <c r="A62" s="30" t="s">
        <v>102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83</v>
      </c>
      <c r="M62" s="31"/>
      <c r="N62" s="31" t="s">
        <v>115</v>
      </c>
      <c r="O62" s="31"/>
      <c r="P62" s="32">
        <f>52000</f>
        <v>52000</v>
      </c>
      <c r="Q62" s="32"/>
      <c r="R62" s="32"/>
      <c r="S62" s="32">
        <f>19359.8</f>
        <v>19359.8</v>
      </c>
      <c r="T62" s="32"/>
      <c r="U62" s="32"/>
      <c r="V62" s="32"/>
      <c r="W62" s="33">
        <f>32640.2</f>
        <v>32640.2</v>
      </c>
      <c r="X62" s="33"/>
    </row>
    <row r="63" spans="1:24" s="1" customFormat="1" ht="13.5" customHeight="1">
      <c r="A63" s="30" t="s">
        <v>92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83</v>
      </c>
      <c r="M63" s="31"/>
      <c r="N63" s="31" t="s">
        <v>116</v>
      </c>
      <c r="O63" s="31"/>
      <c r="P63" s="32">
        <f>1000</f>
        <v>1000</v>
      </c>
      <c r="Q63" s="32"/>
      <c r="R63" s="32"/>
      <c r="S63" s="34" t="s">
        <v>38</v>
      </c>
      <c r="T63" s="34"/>
      <c r="U63" s="34"/>
      <c r="V63" s="34"/>
      <c r="W63" s="33">
        <f>1000</f>
        <v>1000</v>
      </c>
      <c r="X63" s="33"/>
    </row>
    <row r="64" spans="1:24" s="1" customFormat="1" ht="13.5" customHeight="1">
      <c r="A64" s="30" t="s">
        <v>100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83</v>
      </c>
      <c r="M64" s="31"/>
      <c r="N64" s="31" t="s">
        <v>117</v>
      </c>
      <c r="O64" s="31"/>
      <c r="P64" s="32">
        <f>4800</f>
        <v>4800</v>
      </c>
      <c r="Q64" s="32"/>
      <c r="R64" s="32"/>
      <c r="S64" s="32">
        <f>4800</f>
        <v>4800</v>
      </c>
      <c r="T64" s="32"/>
      <c r="U64" s="32"/>
      <c r="V64" s="32"/>
      <c r="W64" s="33">
        <f>0</f>
        <v>0</v>
      </c>
      <c r="X64" s="33"/>
    </row>
    <row r="65" spans="1:24" s="1" customFormat="1" ht="13.5" customHeight="1">
      <c r="A65" s="30" t="s">
        <v>92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83</v>
      </c>
      <c r="M65" s="31"/>
      <c r="N65" s="31" t="s">
        <v>118</v>
      </c>
      <c r="O65" s="31"/>
      <c r="P65" s="32">
        <f>419711</f>
        <v>419711</v>
      </c>
      <c r="Q65" s="32"/>
      <c r="R65" s="32"/>
      <c r="S65" s="32">
        <f>104928</f>
        <v>104928</v>
      </c>
      <c r="T65" s="32"/>
      <c r="U65" s="32"/>
      <c r="V65" s="32"/>
      <c r="W65" s="33">
        <f>314783</f>
        <v>314783</v>
      </c>
      <c r="X65" s="33"/>
    </row>
    <row r="66" spans="1:24" s="1" customFormat="1" ht="13.5" customHeight="1">
      <c r="A66" s="30" t="s">
        <v>102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83</v>
      </c>
      <c r="M66" s="31"/>
      <c r="N66" s="31" t="s">
        <v>119</v>
      </c>
      <c r="O66" s="31"/>
      <c r="P66" s="32">
        <f>18000</f>
        <v>18000</v>
      </c>
      <c r="Q66" s="32"/>
      <c r="R66" s="32"/>
      <c r="S66" s="32">
        <f>17859.14</f>
        <v>17859.14</v>
      </c>
      <c r="T66" s="32"/>
      <c r="U66" s="32"/>
      <c r="V66" s="32"/>
      <c r="W66" s="33">
        <f>140.86</f>
        <v>140.86</v>
      </c>
      <c r="X66" s="33"/>
    </row>
    <row r="67" spans="1:24" s="1" customFormat="1" ht="13.5" customHeight="1">
      <c r="A67" s="30" t="s">
        <v>84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83</v>
      </c>
      <c r="M67" s="31"/>
      <c r="N67" s="31" t="s">
        <v>120</v>
      </c>
      <c r="O67" s="31"/>
      <c r="P67" s="32">
        <f>525556.86</f>
        <v>525556.86</v>
      </c>
      <c r="Q67" s="32"/>
      <c r="R67" s="32"/>
      <c r="S67" s="32">
        <f>227124.47</f>
        <v>227124.47</v>
      </c>
      <c r="T67" s="32"/>
      <c r="U67" s="32"/>
      <c r="V67" s="32"/>
      <c r="W67" s="33">
        <f>298432.39</f>
        <v>298432.39</v>
      </c>
      <c r="X67" s="33"/>
    </row>
    <row r="68" spans="1:24" s="1" customFormat="1" ht="33.75" customHeight="1">
      <c r="A68" s="30" t="s">
        <v>86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83</v>
      </c>
      <c r="M68" s="31"/>
      <c r="N68" s="31" t="s">
        <v>121</v>
      </c>
      <c r="O68" s="31"/>
      <c r="P68" s="32">
        <f>207526</f>
        <v>207526</v>
      </c>
      <c r="Q68" s="32"/>
      <c r="R68" s="32"/>
      <c r="S68" s="32">
        <f>53451.41</f>
        <v>53451.41</v>
      </c>
      <c r="T68" s="32"/>
      <c r="U68" s="32"/>
      <c r="V68" s="32"/>
      <c r="W68" s="33">
        <f>154074.59</f>
        <v>154074.59</v>
      </c>
      <c r="X68" s="33"/>
    </row>
    <row r="69" spans="1:24" s="1" customFormat="1" ht="13.5" customHeight="1">
      <c r="A69" s="30" t="s">
        <v>102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83</v>
      </c>
      <c r="M69" s="31"/>
      <c r="N69" s="31" t="s">
        <v>122</v>
      </c>
      <c r="O69" s="31"/>
      <c r="P69" s="32">
        <f>7000</f>
        <v>7000</v>
      </c>
      <c r="Q69" s="32"/>
      <c r="R69" s="32"/>
      <c r="S69" s="34" t="s">
        <v>38</v>
      </c>
      <c r="T69" s="34"/>
      <c r="U69" s="34"/>
      <c r="V69" s="34"/>
      <c r="W69" s="33">
        <f>7000</f>
        <v>7000</v>
      </c>
      <c r="X69" s="33"/>
    </row>
    <row r="70" spans="1:24" s="1" customFormat="1" ht="13.5" customHeight="1">
      <c r="A70" s="30" t="s">
        <v>84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83</v>
      </c>
      <c r="M70" s="31"/>
      <c r="N70" s="31" t="s">
        <v>123</v>
      </c>
      <c r="O70" s="31"/>
      <c r="P70" s="32">
        <f>150514</f>
        <v>150514</v>
      </c>
      <c r="Q70" s="32"/>
      <c r="R70" s="32"/>
      <c r="S70" s="32">
        <f>139054.97</f>
        <v>139054.97</v>
      </c>
      <c r="T70" s="32"/>
      <c r="U70" s="32"/>
      <c r="V70" s="32"/>
      <c r="W70" s="33">
        <f>11459.03</f>
        <v>11459.03</v>
      </c>
      <c r="X70" s="33"/>
    </row>
    <row r="71" spans="1:24" s="1" customFormat="1" ht="33.75" customHeight="1">
      <c r="A71" s="30" t="s">
        <v>86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83</v>
      </c>
      <c r="M71" s="31"/>
      <c r="N71" s="31" t="s">
        <v>124</v>
      </c>
      <c r="O71" s="31"/>
      <c r="P71" s="32">
        <f>65122</f>
        <v>65122</v>
      </c>
      <c r="Q71" s="32"/>
      <c r="R71" s="32"/>
      <c r="S71" s="32">
        <f>55055.22</f>
        <v>55055.22</v>
      </c>
      <c r="T71" s="32"/>
      <c r="U71" s="32"/>
      <c r="V71" s="32"/>
      <c r="W71" s="33">
        <f>10066.78</f>
        <v>10066.78</v>
      </c>
      <c r="X71" s="33"/>
    </row>
    <row r="72" spans="1:24" s="1" customFormat="1" ht="15" customHeight="1">
      <c r="A72" s="36" t="s">
        <v>125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7" t="s">
        <v>126</v>
      </c>
      <c r="M72" s="37"/>
      <c r="N72" s="37" t="s">
        <v>35</v>
      </c>
      <c r="O72" s="37"/>
      <c r="P72" s="38">
        <f>-27689.97</f>
        <v>-27689.97</v>
      </c>
      <c r="Q72" s="38"/>
      <c r="R72" s="38"/>
      <c r="S72" s="38">
        <f>44772.57</f>
        <v>44772.57</v>
      </c>
      <c r="T72" s="38"/>
      <c r="U72" s="38"/>
      <c r="V72" s="38"/>
      <c r="W72" s="39" t="s">
        <v>35</v>
      </c>
      <c r="X72" s="39"/>
    </row>
    <row r="73" spans="1:24" s="1" customFormat="1" ht="13.5" customHeight="1">
      <c r="A73" s="10" t="s">
        <v>10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s="1" customFormat="1" ht="13.5" customHeight="1">
      <c r="A74" s="12" t="s">
        <v>127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s="1" customFormat="1" ht="45.75" customHeight="1">
      <c r="A75" s="13" t="s">
        <v>21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 t="s">
        <v>22</v>
      </c>
      <c r="M75" s="13"/>
      <c r="N75" s="13" t="s">
        <v>128</v>
      </c>
      <c r="O75" s="13"/>
      <c r="P75" s="14" t="s">
        <v>24</v>
      </c>
      <c r="Q75" s="14"/>
      <c r="R75" s="14"/>
      <c r="S75" s="14" t="s">
        <v>25</v>
      </c>
      <c r="T75" s="14"/>
      <c r="U75" s="14"/>
      <c r="V75" s="14"/>
      <c r="W75" s="15" t="s">
        <v>26</v>
      </c>
      <c r="X75" s="15"/>
    </row>
    <row r="76" spans="1:24" s="1" customFormat="1" ht="12.75" customHeight="1">
      <c r="A76" s="16" t="s">
        <v>27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 t="s">
        <v>28</v>
      </c>
      <c r="M76" s="16"/>
      <c r="N76" s="16" t="s">
        <v>29</v>
      </c>
      <c r="O76" s="16"/>
      <c r="P76" s="17" t="s">
        <v>30</v>
      </c>
      <c r="Q76" s="17"/>
      <c r="R76" s="17"/>
      <c r="S76" s="17" t="s">
        <v>31</v>
      </c>
      <c r="T76" s="17"/>
      <c r="U76" s="17"/>
      <c r="V76" s="17"/>
      <c r="W76" s="18" t="s">
        <v>32</v>
      </c>
      <c r="X76" s="18"/>
    </row>
    <row r="77" spans="1:24" s="1" customFormat="1" ht="13.5" customHeight="1">
      <c r="A77" s="19" t="s">
        <v>129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20" t="s">
        <v>130</v>
      </c>
      <c r="M77" s="20"/>
      <c r="N77" s="20" t="s">
        <v>35</v>
      </c>
      <c r="O77" s="20"/>
      <c r="P77" s="40">
        <f>27689.97</f>
        <v>27689.97</v>
      </c>
      <c r="Q77" s="40"/>
      <c r="R77" s="40"/>
      <c r="S77" s="41" t="s">
        <v>38</v>
      </c>
      <c r="T77" s="41"/>
      <c r="U77" s="41"/>
      <c r="V77" s="41"/>
      <c r="W77" s="42" t="s">
        <v>35</v>
      </c>
      <c r="X77" s="42"/>
    </row>
    <row r="78" spans="1:24" s="1" customFormat="1" ht="13.5" customHeight="1">
      <c r="A78" s="43" t="s">
        <v>131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4" t="s">
        <v>10</v>
      </c>
      <c r="M78" s="44"/>
      <c r="N78" s="44" t="s">
        <v>10</v>
      </c>
      <c r="O78" s="44"/>
      <c r="P78" s="45" t="s">
        <v>10</v>
      </c>
      <c r="Q78" s="45"/>
      <c r="R78" s="45"/>
      <c r="S78" s="46" t="s">
        <v>10</v>
      </c>
      <c r="T78" s="46"/>
      <c r="U78" s="46"/>
      <c r="V78" s="46"/>
      <c r="W78" s="47" t="s">
        <v>10</v>
      </c>
      <c r="X78" s="47"/>
    </row>
    <row r="79" spans="1:24" s="1" customFormat="1" ht="13.5" customHeight="1">
      <c r="A79" s="23" t="s">
        <v>132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48" t="s">
        <v>133</v>
      </c>
      <c r="M79" s="48"/>
      <c r="N79" s="24" t="s">
        <v>35</v>
      </c>
      <c r="O79" s="24"/>
      <c r="P79" s="49" t="s">
        <v>38</v>
      </c>
      <c r="Q79" s="49"/>
      <c r="R79" s="49"/>
      <c r="S79" s="26" t="s">
        <v>38</v>
      </c>
      <c r="T79" s="26"/>
      <c r="U79" s="26"/>
      <c r="V79" s="26"/>
      <c r="W79" s="50" t="s">
        <v>38</v>
      </c>
      <c r="X79" s="50"/>
    </row>
    <row r="80" spans="1:24" s="1" customFormat="1" ht="13.5" customHeight="1">
      <c r="A80" s="30" t="s">
        <v>10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133</v>
      </c>
      <c r="M80" s="31"/>
      <c r="N80" s="31" t="s">
        <v>10</v>
      </c>
      <c r="O80" s="31"/>
      <c r="P80" s="51" t="s">
        <v>38</v>
      </c>
      <c r="Q80" s="51"/>
      <c r="R80" s="51"/>
      <c r="S80" s="34" t="s">
        <v>38</v>
      </c>
      <c r="T80" s="34"/>
      <c r="U80" s="34"/>
      <c r="V80" s="34"/>
      <c r="W80" s="52" t="s">
        <v>38</v>
      </c>
      <c r="X80" s="52"/>
    </row>
    <row r="81" spans="1:24" s="1" customFormat="1" ht="13.5" customHeight="1">
      <c r="A81" s="30" t="s">
        <v>134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44" t="s">
        <v>135</v>
      </c>
      <c r="M81" s="44"/>
      <c r="N81" s="44" t="s">
        <v>35</v>
      </c>
      <c r="O81" s="44"/>
      <c r="P81" s="45" t="s">
        <v>38</v>
      </c>
      <c r="Q81" s="45"/>
      <c r="R81" s="45"/>
      <c r="S81" s="34" t="s">
        <v>38</v>
      </c>
      <c r="T81" s="34"/>
      <c r="U81" s="34"/>
      <c r="V81" s="34"/>
      <c r="W81" s="47" t="s">
        <v>38</v>
      </c>
      <c r="X81" s="47"/>
    </row>
    <row r="82" spans="1:24" s="1" customFormat="1" ht="13.5" customHeight="1">
      <c r="A82" s="30" t="s">
        <v>10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135</v>
      </c>
      <c r="M82" s="31"/>
      <c r="N82" s="31" t="s">
        <v>10</v>
      </c>
      <c r="O82" s="31"/>
      <c r="P82" s="51" t="s">
        <v>38</v>
      </c>
      <c r="Q82" s="51"/>
      <c r="R82" s="51"/>
      <c r="S82" s="34" t="s">
        <v>38</v>
      </c>
      <c r="T82" s="34"/>
      <c r="U82" s="34"/>
      <c r="V82" s="34"/>
      <c r="W82" s="52" t="s">
        <v>38</v>
      </c>
      <c r="X82" s="52"/>
    </row>
    <row r="83" spans="1:24" s="1" customFormat="1" ht="13.5" customHeight="1">
      <c r="A83" s="30" t="s">
        <v>136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137</v>
      </c>
      <c r="M83" s="31"/>
      <c r="N83" s="31" t="s">
        <v>138</v>
      </c>
      <c r="O83" s="31"/>
      <c r="P83" s="53">
        <f>27689.97</f>
        <v>27689.97</v>
      </c>
      <c r="Q83" s="53"/>
      <c r="R83" s="53"/>
      <c r="S83" s="34" t="s">
        <v>38</v>
      </c>
      <c r="T83" s="34"/>
      <c r="U83" s="34"/>
      <c r="V83" s="34"/>
      <c r="W83" s="54">
        <f>27689.97</f>
        <v>27689.97</v>
      </c>
      <c r="X83" s="54"/>
    </row>
    <row r="84" spans="1:24" s="1" customFormat="1" ht="13.5" customHeight="1">
      <c r="A84" s="30" t="s">
        <v>139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140</v>
      </c>
      <c r="M84" s="31"/>
      <c r="N84" s="31" t="s">
        <v>141</v>
      </c>
      <c r="O84" s="31"/>
      <c r="P84" s="53">
        <f>-5379461.76</f>
        <v>-5379461.76</v>
      </c>
      <c r="Q84" s="53"/>
      <c r="R84" s="53"/>
      <c r="S84" s="34" t="s">
        <v>38</v>
      </c>
      <c r="T84" s="34"/>
      <c r="U84" s="34"/>
      <c r="V84" s="34"/>
      <c r="W84" s="55" t="s">
        <v>35</v>
      </c>
      <c r="X84" s="55"/>
    </row>
    <row r="85" spans="1:24" s="1" customFormat="1" ht="13.5" customHeight="1">
      <c r="A85" s="30" t="s">
        <v>142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143</v>
      </c>
      <c r="M85" s="31"/>
      <c r="N85" s="31" t="s">
        <v>144</v>
      </c>
      <c r="O85" s="31"/>
      <c r="P85" s="53">
        <f>5407151.73</f>
        <v>5407151.73</v>
      </c>
      <c r="Q85" s="53"/>
      <c r="R85" s="53"/>
      <c r="S85" s="34" t="s">
        <v>38</v>
      </c>
      <c r="T85" s="34"/>
      <c r="U85" s="34"/>
      <c r="V85" s="34"/>
      <c r="W85" s="55" t="s">
        <v>35</v>
      </c>
      <c r="X85" s="55"/>
    </row>
    <row r="86" spans="1:24" s="1" customFormat="1" ht="13.5" customHeight="1">
      <c r="A86" s="56" t="s">
        <v>10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</row>
    <row r="87" spans="1:24" s="1" customFormat="1" ht="13.5" customHeight="1">
      <c r="A87" s="10" t="s">
        <v>10</v>
      </c>
      <c r="B87" s="10"/>
      <c r="C87" s="10"/>
      <c r="D87" s="10"/>
      <c r="E87" s="10"/>
      <c r="F87" s="10"/>
      <c r="G87" s="10"/>
      <c r="H87" s="10"/>
      <c r="I87" s="57" t="s">
        <v>10</v>
      </c>
      <c r="J87" s="57"/>
      <c r="K87" s="57"/>
      <c r="L87" s="57"/>
      <c r="M87" s="57"/>
      <c r="N87" s="57" t="s">
        <v>145</v>
      </c>
      <c r="O87" s="57"/>
      <c r="P87" s="57"/>
      <c r="Q87" s="57"/>
      <c r="R87" s="10" t="s">
        <v>10</v>
      </c>
      <c r="S87" s="10"/>
      <c r="T87" s="10"/>
      <c r="U87" s="10"/>
      <c r="V87" s="10"/>
      <c r="W87" s="10"/>
      <c r="X87" s="10"/>
    </row>
    <row r="88" spans="1:24" s="1" customFormat="1" ht="13.5" customHeight="1">
      <c r="A88" s="10" t="s">
        <v>10</v>
      </c>
      <c r="B88" s="10"/>
      <c r="C88" s="10"/>
      <c r="D88" s="10"/>
      <c r="E88" s="10"/>
      <c r="F88" s="10"/>
      <c r="G88" s="10"/>
      <c r="H88" s="10"/>
      <c r="I88" s="5" t="s">
        <v>10</v>
      </c>
      <c r="J88" s="58" t="s">
        <v>146</v>
      </c>
      <c r="K88" s="58"/>
      <c r="L88" s="58"/>
      <c r="M88" s="5" t="s">
        <v>10</v>
      </c>
      <c r="N88" s="5" t="s">
        <v>10</v>
      </c>
      <c r="O88" s="58" t="s">
        <v>147</v>
      </c>
      <c r="P88" s="58"/>
      <c r="Q88" s="10" t="s">
        <v>10</v>
      </c>
      <c r="R88" s="10"/>
      <c r="S88" s="10"/>
      <c r="T88" s="10"/>
      <c r="U88" s="10"/>
      <c r="V88" s="10"/>
      <c r="W88" s="10"/>
      <c r="X88" s="10"/>
    </row>
    <row r="89" spans="1:24" s="1" customFormat="1" ht="7.5" customHeight="1">
      <c r="A89" s="10" t="s">
        <v>10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s="1" customFormat="1" ht="13.5" customHeight="1">
      <c r="A90" s="10" t="s">
        <v>10</v>
      </c>
      <c r="B90" s="10"/>
      <c r="C90" s="10"/>
      <c r="D90" s="10"/>
      <c r="E90" s="10"/>
      <c r="F90" s="10"/>
      <c r="G90" s="10"/>
      <c r="H90" s="10"/>
      <c r="I90" s="57" t="s">
        <v>10</v>
      </c>
      <c r="J90" s="57"/>
      <c r="K90" s="57"/>
      <c r="L90" s="57"/>
      <c r="M90" s="57"/>
      <c r="N90" s="57" t="s">
        <v>148</v>
      </c>
      <c r="O90" s="57"/>
      <c r="P90" s="57"/>
      <c r="Q90" s="57"/>
      <c r="R90" s="10" t="s">
        <v>10</v>
      </c>
      <c r="S90" s="10"/>
      <c r="T90" s="10"/>
      <c r="U90" s="10"/>
      <c r="V90" s="10"/>
      <c r="W90" s="10"/>
      <c r="X90" s="10"/>
    </row>
    <row r="91" spans="1:24" s="1" customFormat="1" ht="13.5" customHeight="1">
      <c r="A91" s="10" t="s">
        <v>10</v>
      </c>
      <c r="B91" s="10"/>
      <c r="C91" s="10"/>
      <c r="D91" s="10"/>
      <c r="E91" s="10"/>
      <c r="F91" s="10"/>
      <c r="G91" s="10"/>
      <c r="H91" s="10"/>
      <c r="I91" s="5" t="s">
        <v>10</v>
      </c>
      <c r="J91" s="58" t="s">
        <v>146</v>
      </c>
      <c r="K91" s="58"/>
      <c r="L91" s="58"/>
      <c r="M91" s="5" t="s">
        <v>10</v>
      </c>
      <c r="N91" s="5" t="s">
        <v>10</v>
      </c>
      <c r="O91" s="58" t="s">
        <v>147</v>
      </c>
      <c r="P91" s="58"/>
      <c r="Q91" s="10" t="s">
        <v>10</v>
      </c>
      <c r="R91" s="10"/>
      <c r="S91" s="10"/>
      <c r="T91" s="10"/>
      <c r="U91" s="10"/>
      <c r="V91" s="10"/>
      <c r="W91" s="10"/>
      <c r="X91" s="10"/>
    </row>
    <row r="92" spans="1:24" s="1" customFormat="1" ht="7.5" customHeight="1">
      <c r="A92" s="10" t="s">
        <v>10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s="1" customFormat="1" ht="13.5" customHeight="1">
      <c r="A93" s="10" t="s">
        <v>149</v>
      </c>
      <c r="B93" s="10"/>
      <c r="C93" s="57" t="s">
        <v>10</v>
      </c>
      <c r="D93" s="57"/>
      <c r="E93" s="57"/>
      <c r="F93" s="57"/>
      <c r="G93" s="57"/>
      <c r="H93" s="57"/>
      <c r="I93" s="57" t="s">
        <v>10</v>
      </c>
      <c r="J93" s="57"/>
      <c r="K93" s="57"/>
      <c r="L93" s="57"/>
      <c r="M93" s="57"/>
      <c r="N93" s="57" t="s">
        <v>148</v>
      </c>
      <c r="O93" s="57"/>
      <c r="P93" s="57"/>
      <c r="Q93" s="57"/>
      <c r="R93" s="10" t="s">
        <v>10</v>
      </c>
      <c r="S93" s="10"/>
      <c r="T93" s="10"/>
      <c r="U93" s="10"/>
      <c r="V93" s="10"/>
      <c r="W93" s="10"/>
      <c r="X93" s="10"/>
    </row>
    <row r="94" spans="1:24" s="1" customFormat="1" ht="13.5" customHeight="1">
      <c r="A94" s="10" t="s">
        <v>10</v>
      </c>
      <c r="B94" s="10"/>
      <c r="C94" s="5" t="s">
        <v>10</v>
      </c>
      <c r="D94" s="58" t="s">
        <v>150</v>
      </c>
      <c r="E94" s="58"/>
      <c r="F94" s="58"/>
      <c r="G94" s="58"/>
      <c r="H94" s="5" t="s">
        <v>10</v>
      </c>
      <c r="I94" s="5" t="s">
        <v>10</v>
      </c>
      <c r="J94" s="58" t="s">
        <v>146</v>
      </c>
      <c r="K94" s="58"/>
      <c r="L94" s="58"/>
      <c r="M94" s="5" t="s">
        <v>10</v>
      </c>
      <c r="N94" s="5" t="s">
        <v>10</v>
      </c>
      <c r="O94" s="58" t="s">
        <v>147</v>
      </c>
      <c r="P94" s="58"/>
      <c r="Q94" s="10" t="s">
        <v>10</v>
      </c>
      <c r="R94" s="10"/>
      <c r="S94" s="10"/>
      <c r="T94" s="10"/>
      <c r="U94" s="10"/>
      <c r="V94" s="10"/>
      <c r="W94" s="10"/>
      <c r="X94" s="10"/>
    </row>
    <row r="95" spans="1:24" s="1" customFormat="1" ht="15.75" customHeight="1">
      <c r="A95" s="10" t="s">
        <v>10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s="1" customFormat="1" ht="13.5" customHeight="1">
      <c r="A96" s="59" t="s">
        <v>151</v>
      </c>
      <c r="B96" s="59"/>
      <c r="C96" s="59"/>
      <c r="D96" s="59"/>
      <c r="E96" s="59"/>
      <c r="F96" s="59"/>
      <c r="G96" s="59"/>
      <c r="H96" s="59"/>
      <c r="I96" s="59"/>
      <c r="J96" s="59"/>
      <c r="K96" s="10" t="s">
        <v>10</v>
      </c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s="1" customFormat="1" ht="13.5" customHeight="1">
      <c r="A97" s="9" t="s">
        <v>152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</sheetData>
  <sheetProtection/>
  <mergeCells count="485">
    <mergeCell ref="A96:J96"/>
    <mergeCell ref="K96:X96"/>
    <mergeCell ref="A97:X97"/>
    <mergeCell ref="A94:B94"/>
    <mergeCell ref="D94:G94"/>
    <mergeCell ref="J94:L94"/>
    <mergeCell ref="O94:P94"/>
    <mergeCell ref="Q94:X94"/>
    <mergeCell ref="A95:X95"/>
    <mergeCell ref="A92:X92"/>
    <mergeCell ref="A93:B93"/>
    <mergeCell ref="C93:H93"/>
    <mergeCell ref="I93:M93"/>
    <mergeCell ref="N93:Q93"/>
    <mergeCell ref="R93:X93"/>
    <mergeCell ref="A89:X89"/>
    <mergeCell ref="A90:H90"/>
    <mergeCell ref="I90:M90"/>
    <mergeCell ref="N90:Q90"/>
    <mergeCell ref="R90:X90"/>
    <mergeCell ref="A91:H91"/>
    <mergeCell ref="J91:L91"/>
    <mergeCell ref="O91:P91"/>
    <mergeCell ref="Q91:X91"/>
    <mergeCell ref="A86:X86"/>
    <mergeCell ref="A87:H87"/>
    <mergeCell ref="I87:M87"/>
    <mergeCell ref="N87:Q87"/>
    <mergeCell ref="R87:X87"/>
    <mergeCell ref="A88:H88"/>
    <mergeCell ref="J88:L88"/>
    <mergeCell ref="O88:P88"/>
    <mergeCell ref="Q88:X88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3:X73"/>
    <mergeCell ref="A74:X74"/>
    <mergeCell ref="A75:K75"/>
    <mergeCell ref="L75:M75"/>
    <mergeCell ref="N75:O75"/>
    <mergeCell ref="P75:R75"/>
    <mergeCell ref="S75:V75"/>
    <mergeCell ref="W75:X75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7:X37"/>
    <mergeCell ref="A38:X38"/>
    <mergeCell ref="A39:K39"/>
    <mergeCell ref="L39:M39"/>
    <mergeCell ref="N39:O39"/>
    <mergeCell ref="P39:R39"/>
    <mergeCell ref="S39:V39"/>
    <mergeCell ref="W39:X39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7" max="255" man="1"/>
    <brk id="7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2023-06-01T12:16:45Z</dcterms:created>
  <dcterms:modified xsi:type="dcterms:W3CDTF">2023-06-01T12:16:45Z</dcterms:modified>
  <cp:category/>
  <cp:version/>
  <cp:contentType/>
  <cp:contentStatus/>
</cp:coreProperties>
</file>