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<sst xmlns="http://schemas.openxmlformats.org/spreadsheetml/2006/main" count="368" uniqueCount="155">
  <si>
    <t>ОТЧЕТ ОБ ИСПОЛНЕНИИ БЮДЖЕТА</t>
  </si>
  <si>
    <t>КОДЫ</t>
  </si>
  <si>
    <t xml:space="preserve">Форма по ОКУД </t>
  </si>
  <si>
    <t>0503117</t>
  </si>
  <si>
    <t>на 1 октября 2023 г.</t>
  </si>
  <si>
    <t xml:space="preserve">Дата </t>
  </si>
  <si>
    <t>Наименование финансового органа</t>
  </si>
  <si>
    <t>Администрация Мендур-Сокконского сельского поселения Усть-Канского района Республики Алтай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</si>
  <si>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</si>
  <si>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</si>
  <si>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</si>
  <si>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</si>
  <si>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Мендур-Сокконское сельское поселение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</si>
  <si>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</si>
  <si>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</si>
  <si>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</si>
  <si>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</si>
  <si>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</si>
  <si>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</si>
  <si>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</si>
  <si>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</si>
  <si>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</si>
  <si>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</si>
  <si>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</si>
  <si>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</si>
  <si>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</si>
  <si>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</si>
  <si>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</si>
  <si>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</si>
  <si>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</si>
  <si>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</si>
  <si>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</si>
  <si>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</si>
  <si>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</si>
  <si>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</si>
  <si>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</si>
  <si>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</si>
  <si>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</si>
  <si>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-</t>
  </si>
  <si>
    <t>182 10102010 01 1000 110</t>
  </si>
  <si>
    <t>182 10102010 01 3000 110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</si>
  <si>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</si>
  <si>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</si>
  <si>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</si>
  <si>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182 10102030 01 1000 110</t>
  </si>
  <si>
    <t>Единый налог на вмененный доход для отдельных видов деятельности</t>
  </si>
  <si>
    <t>182 10502010 02 1000 110</t>
  </si>
  <si>
    <t>Единый сельскохозяйственный налог</t>
  </si>
  <si>
    <t>182 10503010 01 0000 110</t>
  </si>
  <si>
    <t>182 10503010 01 1000 110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</si>
  <si>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</si>
  <si>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</si>
  <si>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</si>
  <si>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</si>
  <si>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</si>
  <si>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</si>
  <si>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</si>
  <si>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</si>
  <si>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</si>
  <si>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</si>
  <si>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</si>
  <si>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</si>
  <si>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Земельный налог (по обязательствам, возникшим до 1 января 2006 года), мобилизуемый на межселенных территориях</t>
  </si>
  <si>
    <t>182 10904053 10 1000 110</t>
  </si>
  <si>
    <t>182 10904053 10 2100 110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</si>
  <si>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</si>
  <si>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810 10804020 01 0000 110</t>
  </si>
  <si>
    <t>810 10804020 01 1000 110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</si>
  <si>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</si>
  <si>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810 11105035 10 0000 120</t>
  </si>
  <si>
    <t>Дотации бюджетам сельских поселений на выравнивание бюджетной обеспеченности из бюджетов муниципальных районов</t>
  </si>
  <si>
    <t>810 20216001 10 0000 150</t>
  </si>
  <si>
    <t>Субвенции бюджетам сельских поселений на выполнение передаваемых полномочий субъектов Российской Федерации</t>
  </si>
  <si>
    <t>810 20230024 10 0000 150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</si>
  <si>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</si>
  <si>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810 20235118 10 0000 150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</si>
  <si>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</si>
  <si>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810 20240014 10 0000 150</t>
  </si>
  <si>
    <t>Прочие межбюджетные трансферты, передаваемые бюджетам сельских поселений</t>
  </si>
  <si>
    <t>810 20249999 10 0000 150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</si>
  <si>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</si>
  <si>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810 21960010 10 0000 150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</si>
  <si>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</si>
  <si>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</si>
  <si>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</si>
  <si>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</si>
  <si>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</si>
  <si>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810 0102 9900010100 121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</si>
  <si>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</si>
  <si>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810 0102 9900010100 129</t>
  </si>
  <si>
    <t>810 0104 010Я010110 121</t>
  </si>
  <si>
    <t>810 0104 010Я010110 129</t>
  </si>
  <si>
    <t>810 0104 010Я0S8500 121</t>
  </si>
  <si>
    <t>810 0104 010Я0S8500 129</t>
  </si>
  <si>
    <t>Иные межбюджетные трансферты</t>
  </si>
  <si>
    <t>810 0106 9900010К00 540</t>
  </si>
  <si>
    <t>Специальные расходы</t>
  </si>
  <si>
    <t>810 0107 9900010190 880</t>
  </si>
  <si>
    <t>Резервные средства</t>
  </si>
  <si>
    <t>810 0111 990000Ш200 870</t>
  </si>
  <si>
    <t>Закупка товаров, работ, услуг в сфере информационно-коммуникационных технологий</t>
  </si>
  <si>
    <t>810 0113 010Я010190 242</t>
  </si>
  <si>
    <t>Прочая закупка товаров, работ и услуг</t>
  </si>
  <si>
    <t>810 0113 010Я010190 244</t>
  </si>
  <si>
    <t>247</t>
  </si>
  <si>
    <t>810 0113 010Я010190 247</t>
  </si>
  <si>
    <t>Уплата налога на имущество организаций и земельного налога</t>
  </si>
  <si>
    <t>810 0113 010Я010190 851</t>
  </si>
  <si>
    <t>Уплата прочих налогов, сборов</t>
  </si>
  <si>
    <t>810 0113 010Я010190 852</t>
  </si>
  <si>
    <t>Уплата иных платежей</t>
  </si>
  <si>
    <t>810 0113 010Я010190 853</t>
  </si>
  <si>
    <t>810 0113 9900045300 244</t>
  </si>
  <si>
    <t>810 0203 9900051180 121</t>
  </si>
  <si>
    <t>810 0203 9900051180 129</t>
  </si>
  <si>
    <t>810 0203 9900051180 244</t>
  </si>
  <si>
    <t>810 0409 0110500Д00 244</t>
  </si>
  <si>
    <t>810 0409 0110500Д00 247</t>
  </si>
  <si>
    <t>810 0412 9900001Ф00 540</t>
  </si>
  <si>
    <t>810 0503 0110100190 244</t>
  </si>
  <si>
    <t>810 0801 0120001М01 540</t>
  </si>
  <si>
    <t>810 0801 0120101190 247</t>
  </si>
  <si>
    <t>810 1105 0120201110 121</t>
  </si>
  <si>
    <t>810 1105 0120201110 129</t>
  </si>
  <si>
    <t>810 1105 0120201190 247</t>
  </si>
  <si>
    <t>810 1105 01202S8500 121</t>
  </si>
  <si>
    <t>810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</si>
  <si>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</si>
  <si>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</si>
  <si>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</si>
  <si>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</si>
  <si>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</si>
  <si>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</si>
  <si>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</si>
  <si>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</si>
  <si>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</si>
  <si>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</si>
  <si>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</si>
  <si>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</si>
  <si>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</si>
  <si>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</si>
  <si>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</si>
  <si>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</si>
  <si>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710 01050201 10 0000 510</t>
  </si>
  <si>
    <t xml:space="preserve">     уменьшение остатков средств</t>
  </si>
  <si>
    <t>720</t>
  </si>
  <si>
    <t>710 01050201 10 0000 610</t>
  </si>
  <si>
    <t>Бырышкаков А. В.</t>
  </si>
  <si>
    <t>(подпись)</t>
  </si>
  <si>
    <t>(расшифровка подписи)</t>
  </si>
  <si>
    <t>Делдошпоева А. Н.</t>
  </si>
  <si>
    <t>Исполнитель:</t>
  </si>
  <si>
    <t>(должность)</t>
  </si>
  <si>
    <t xml:space="preserve">   2 октября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</si>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</sst>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45200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10</v>
      </c>
    </row>
    <row r="6" spans="1:24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13</v>
      </c>
      <c r="V6" s="4"/>
      <c r="W6" s="4"/>
      <c r="X6" s="9" t="s">
        <v>10</v>
      </c>
    </row>
    <row r="7" spans="1:24" s="1" customFormat="1" ht="13.5" customHeight="1">
      <c r="A7" s="10" t="s">
        <v>14</v>
      </c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10</v>
      </c>
    </row>
    <row r="8" spans="1:24" s="1" customFormat="1" ht="13.5" customHeight="1">
      <c r="A8" s="7" t="s">
        <v>16</v>
      </c>
      <c r="B8" s="7"/>
      <c r="C8" s="7"/>
      <c r="D8" s="7"/>
      <c r="E8" s="7" t="s">
        <v>17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18</v>
      </c>
      <c r="U8" s="4"/>
      <c r="V8" s="4"/>
      <c r="W8" s="4"/>
      <c r="X8" s="11" t="s">
        <v>19</v>
      </c>
    </row>
    <row r="9" spans="1:24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22</v>
      </c>
      <c r="M10" s="13"/>
      <c r="N10" s="13" t="s">
        <v>23</v>
      </c>
      <c r="O10" s="13"/>
      <c r="P10" s="14" t="s">
        <v>24</v>
      </c>
      <c r="Q10" s="14"/>
      <c r="R10" s="14"/>
      <c r="S10" s="14" t="s">
        <v>25</v>
      </c>
      <c r="T10" s="14"/>
      <c r="U10" s="14"/>
      <c r="V10" s="14"/>
      <c r="W10" s="15" t="s">
        <v>26</v>
      </c>
      <c r="X10" s="15"/>
    </row>
    <row r="11" spans="1:24" s="1" customFormat="1" ht="12.7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28</v>
      </c>
      <c r="M11" s="16"/>
      <c r="N11" s="16" t="s">
        <v>29</v>
      </c>
      <c r="O11" s="16"/>
      <c r="P11" s="17" t="s">
        <v>30</v>
      </c>
      <c r="Q11" s="17"/>
      <c r="R11" s="17"/>
      <c r="S11" s="17" t="s">
        <v>31</v>
      </c>
      <c r="T11" s="17"/>
      <c r="U11" s="17"/>
      <c r="V11" s="17"/>
      <c r="W11" s="18" t="s">
        <v>32</v>
      </c>
      <c r="X11" s="18"/>
    </row>
    <row r="12" spans="1:24" s="1" customFormat="1" ht="13.5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34</v>
      </c>
      <c r="M12" s="20"/>
      <c r="N12" s="20" t="s">
        <v>35</v>
      </c>
      <c r="O12" s="20"/>
      <c r="P12" s="21">
        <f>5853861.76</f>
        <v>5853861.76</v>
      </c>
      <c r="Q12" s="21"/>
      <c r="R12" s="21"/>
      <c r="S12" s="21">
        <f>5099963.11</f>
        <v>5099963.11</v>
      </c>
      <c r="T12" s="21"/>
      <c r="U12" s="21"/>
      <c r="V12" s="21"/>
      <c r="W12" s="22">
        <f>753898.65</f>
        <v>753898.65</v>
      </c>
      <c r="X12" s="22"/>
    </row>
    <row r="13" spans="1:24" s="1" customFormat="1" ht="45" customHeight="1">
      <c r="A13" s="23" t="s">
        <v>36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34</v>
      </c>
      <c r="M13" s="24"/>
      <c r="N13" s="24" t="s">
        <v>37</v>
      </c>
      <c r="O13" s="24"/>
      <c r="P13" s="25">
        <f>54000</f>
        <v>54000</v>
      </c>
      <c r="Q13" s="25"/>
      <c r="R13" s="25"/>
      <c r="S13" s="26" t="s">
        <v>38</v>
      </c>
      <c r="T13" s="26"/>
      <c r="U13" s="26"/>
      <c r="V13" s="26"/>
      <c r="W13" s="27">
        <f>54000</f>
        <v>54000</v>
      </c>
      <c r="X13" s="27"/>
    </row>
    <row r="14" spans="1:24" s="1" customFormat="1" ht="45" customHeight="1">
      <c r="A14" s="23" t="s">
        <v>36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34</v>
      </c>
      <c r="M14" s="24"/>
      <c r="N14" s="24" t="s">
        <v>39</v>
      </c>
      <c r="O14" s="24"/>
      <c r="P14" s="26" t="s">
        <v>38</v>
      </c>
      <c r="Q14" s="26"/>
      <c r="R14" s="26"/>
      <c r="S14" s="25">
        <f>38187.4</f>
        <v>38187.4</v>
      </c>
      <c r="T14" s="25"/>
      <c r="U14" s="25"/>
      <c r="V14" s="25"/>
      <c r="W14" s="28" t="s">
        <v>38</v>
      </c>
      <c r="X14" s="28"/>
    </row>
    <row r="15" spans="1:24" s="1" customFormat="1" ht="45" customHeight="1">
      <c r="A15" s="23" t="s">
        <v>36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34</v>
      </c>
      <c r="M15" s="24"/>
      <c r="N15" s="24" t="s">
        <v>40</v>
      </c>
      <c r="O15" s="24"/>
      <c r="P15" s="26" t="s">
        <v>38</v>
      </c>
      <c r="Q15" s="26"/>
      <c r="R15" s="26"/>
      <c r="S15" s="25">
        <f>14.56</f>
        <v>14.56</v>
      </c>
      <c r="T15" s="25"/>
      <c r="U15" s="25"/>
      <c r="V15" s="25"/>
      <c r="W15" s="28" t="s">
        <v>38</v>
      </c>
      <c r="X15" s="28"/>
    </row>
    <row r="16" spans="1:24" s="1" customFormat="1" ht="66" customHeight="1">
      <c r="A16" s="23" t="s">
        <v>41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34</v>
      </c>
      <c r="M16" s="24"/>
      <c r="N16" s="24" t="s">
        <v>42</v>
      </c>
      <c r="O16" s="24"/>
      <c r="P16" s="26" t="s">
        <v>38</v>
      </c>
      <c r="Q16" s="26"/>
      <c r="R16" s="26"/>
      <c r="S16" s="25">
        <f>-15.42</f>
        <v>-15.42</v>
      </c>
      <c r="T16" s="25"/>
      <c r="U16" s="25"/>
      <c r="V16" s="25"/>
      <c r="W16" s="28" t="s">
        <v>38</v>
      </c>
      <c r="X16" s="28"/>
    </row>
    <row r="17" spans="1:24" s="1" customFormat="1" ht="24" customHeight="1">
      <c r="A17" s="23" t="s">
        <v>43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34</v>
      </c>
      <c r="M17" s="24"/>
      <c r="N17" s="24" t="s">
        <v>44</v>
      </c>
      <c r="O17" s="24"/>
      <c r="P17" s="26" t="s">
        <v>38</v>
      </c>
      <c r="Q17" s="26"/>
      <c r="R17" s="26"/>
      <c r="S17" s="25">
        <f>81.94</f>
        <v>81.94</v>
      </c>
      <c r="T17" s="25"/>
      <c r="U17" s="25"/>
      <c r="V17" s="25"/>
      <c r="W17" s="28" t="s">
        <v>38</v>
      </c>
      <c r="X17" s="28"/>
    </row>
    <row r="18" spans="1:24" s="1" customFormat="1" ht="13.5" customHeight="1">
      <c r="A18" s="23" t="s">
        <v>45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34</v>
      </c>
      <c r="M18" s="24"/>
      <c r="N18" s="24" t="s">
        <v>46</v>
      </c>
      <c r="O18" s="24"/>
      <c r="P18" s="26" t="s">
        <v>38</v>
      </c>
      <c r="Q18" s="26"/>
      <c r="R18" s="26"/>
      <c r="S18" s="25">
        <f>-11.67</f>
        <v>-11.67</v>
      </c>
      <c r="T18" s="25"/>
      <c r="U18" s="25"/>
      <c r="V18" s="25"/>
      <c r="W18" s="28" t="s">
        <v>38</v>
      </c>
      <c r="X18" s="28"/>
    </row>
    <row r="19" spans="1:24" s="1" customFormat="1" ht="13.5" customHeight="1">
      <c r="A19" s="23" t="s">
        <v>47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34</v>
      </c>
      <c r="M19" s="24"/>
      <c r="N19" s="24" t="s">
        <v>48</v>
      </c>
      <c r="O19" s="24"/>
      <c r="P19" s="25">
        <f>31000</f>
        <v>31000</v>
      </c>
      <c r="Q19" s="25"/>
      <c r="R19" s="25"/>
      <c r="S19" s="26" t="s">
        <v>38</v>
      </c>
      <c r="T19" s="26"/>
      <c r="U19" s="26"/>
      <c r="V19" s="26"/>
      <c r="W19" s="27">
        <f>31000</f>
        <v>31000</v>
      </c>
      <c r="X19" s="27"/>
    </row>
    <row r="20" spans="1:24" s="1" customFormat="1" ht="13.5" customHeight="1">
      <c r="A20" s="23" t="s">
        <v>47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34</v>
      </c>
      <c r="M20" s="24"/>
      <c r="N20" s="24" t="s">
        <v>49</v>
      </c>
      <c r="O20" s="24"/>
      <c r="P20" s="26" t="s">
        <v>38</v>
      </c>
      <c r="Q20" s="26"/>
      <c r="R20" s="26"/>
      <c r="S20" s="25">
        <f>12640.2</f>
        <v>12640.2</v>
      </c>
      <c r="T20" s="25"/>
      <c r="U20" s="25"/>
      <c r="V20" s="25"/>
      <c r="W20" s="28" t="s">
        <v>38</v>
      </c>
      <c r="X20" s="28"/>
    </row>
    <row r="21" spans="1:24" s="1" customFormat="1" ht="24" customHeight="1">
      <c r="A21" s="23" t="s">
        <v>50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34</v>
      </c>
      <c r="M21" s="24"/>
      <c r="N21" s="24" t="s">
        <v>51</v>
      </c>
      <c r="O21" s="24"/>
      <c r="P21" s="25">
        <f>48000</f>
        <v>48000</v>
      </c>
      <c r="Q21" s="25"/>
      <c r="R21" s="25"/>
      <c r="S21" s="26" t="s">
        <v>38</v>
      </c>
      <c r="T21" s="26"/>
      <c r="U21" s="26"/>
      <c r="V21" s="26"/>
      <c r="W21" s="27">
        <f>48000</f>
        <v>48000</v>
      </c>
      <c r="X21" s="27"/>
    </row>
    <row r="22" spans="1:24" s="1" customFormat="1" ht="33.75" customHeight="1">
      <c r="A22" s="23" t="s">
        <v>52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34</v>
      </c>
      <c r="M22" s="24"/>
      <c r="N22" s="24" t="s">
        <v>53</v>
      </c>
      <c r="O22" s="24"/>
      <c r="P22" s="26" t="s">
        <v>38</v>
      </c>
      <c r="Q22" s="26"/>
      <c r="R22" s="26"/>
      <c r="S22" s="25">
        <f>5642.57</f>
        <v>5642.57</v>
      </c>
      <c r="T22" s="25"/>
      <c r="U22" s="25"/>
      <c r="V22" s="25"/>
      <c r="W22" s="28" t="s">
        <v>38</v>
      </c>
      <c r="X22" s="28"/>
    </row>
    <row r="23" spans="1:24" s="1" customFormat="1" ht="24" customHeight="1">
      <c r="A23" s="23" t="s">
        <v>54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34</v>
      </c>
      <c r="M23" s="24"/>
      <c r="N23" s="24" t="s">
        <v>55</v>
      </c>
      <c r="O23" s="24"/>
      <c r="P23" s="25">
        <f>63000</f>
        <v>63000</v>
      </c>
      <c r="Q23" s="25"/>
      <c r="R23" s="25"/>
      <c r="S23" s="26" t="s">
        <v>38</v>
      </c>
      <c r="T23" s="26"/>
      <c r="U23" s="26"/>
      <c r="V23" s="26"/>
      <c r="W23" s="27">
        <f>63000</f>
        <v>63000</v>
      </c>
      <c r="X23" s="27"/>
    </row>
    <row r="24" spans="1:24" s="1" customFormat="1" ht="24" customHeight="1">
      <c r="A24" s="23" t="s">
        <v>56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34</v>
      </c>
      <c r="M24" s="24"/>
      <c r="N24" s="24" t="s">
        <v>57</v>
      </c>
      <c r="O24" s="24"/>
      <c r="P24" s="26" t="s">
        <v>38</v>
      </c>
      <c r="Q24" s="26"/>
      <c r="R24" s="26"/>
      <c r="S24" s="25">
        <f>24331.85</f>
        <v>24331.85</v>
      </c>
      <c r="T24" s="25"/>
      <c r="U24" s="25"/>
      <c r="V24" s="25"/>
      <c r="W24" s="28" t="s">
        <v>38</v>
      </c>
      <c r="X24" s="28"/>
    </row>
    <row r="25" spans="1:24" s="1" customFormat="1" ht="24" customHeight="1">
      <c r="A25" s="23" t="s">
        <v>58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34</v>
      </c>
      <c r="M25" s="24"/>
      <c r="N25" s="24" t="s">
        <v>59</v>
      </c>
      <c r="O25" s="24"/>
      <c r="P25" s="25">
        <f>224000</f>
        <v>224000</v>
      </c>
      <c r="Q25" s="25"/>
      <c r="R25" s="25"/>
      <c r="S25" s="26" t="s">
        <v>38</v>
      </c>
      <c r="T25" s="26"/>
      <c r="U25" s="26"/>
      <c r="V25" s="26"/>
      <c r="W25" s="27">
        <f>224000</f>
        <v>224000</v>
      </c>
      <c r="X25" s="27"/>
    </row>
    <row r="26" spans="1:24" s="1" customFormat="1" ht="24" customHeight="1">
      <c r="A26" s="23" t="s">
        <v>60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34</v>
      </c>
      <c r="M26" s="24"/>
      <c r="N26" s="24" t="s">
        <v>61</v>
      </c>
      <c r="O26" s="24"/>
      <c r="P26" s="26" t="s">
        <v>38</v>
      </c>
      <c r="Q26" s="26"/>
      <c r="R26" s="26"/>
      <c r="S26" s="25">
        <f>12993.15</f>
        <v>12993.15</v>
      </c>
      <c r="T26" s="25"/>
      <c r="U26" s="25"/>
      <c r="V26" s="25"/>
      <c r="W26" s="28" t="s">
        <v>38</v>
      </c>
      <c r="X26" s="28"/>
    </row>
    <row r="27" spans="1:24" s="1" customFormat="1" ht="24" customHeight="1">
      <c r="A27" s="23" t="s">
        <v>62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34</v>
      </c>
      <c r="M27" s="24"/>
      <c r="N27" s="24" t="s">
        <v>63</v>
      </c>
      <c r="O27" s="24"/>
      <c r="P27" s="26" t="s">
        <v>38</v>
      </c>
      <c r="Q27" s="26"/>
      <c r="R27" s="26"/>
      <c r="S27" s="25">
        <f>0.07</f>
        <v>0.07</v>
      </c>
      <c r="T27" s="25"/>
      <c r="U27" s="25"/>
      <c r="V27" s="25"/>
      <c r="W27" s="28" t="s">
        <v>38</v>
      </c>
      <c r="X27" s="28"/>
    </row>
    <row r="28" spans="1:24" s="1" customFormat="1" ht="24" customHeight="1">
      <c r="A28" s="23" t="s">
        <v>62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34</v>
      </c>
      <c r="M28" s="24"/>
      <c r="N28" s="24" t="s">
        <v>64</v>
      </c>
      <c r="O28" s="24"/>
      <c r="P28" s="26" t="s">
        <v>38</v>
      </c>
      <c r="Q28" s="26"/>
      <c r="R28" s="26"/>
      <c r="S28" s="25">
        <f>0</f>
        <v>0</v>
      </c>
      <c r="T28" s="25"/>
      <c r="U28" s="25"/>
      <c r="V28" s="25"/>
      <c r="W28" s="28" t="s">
        <v>38</v>
      </c>
      <c r="X28" s="28"/>
    </row>
    <row r="29" spans="1:24" s="1" customFormat="1" ht="45" customHeight="1">
      <c r="A29" s="23" t="s">
        <v>65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34</v>
      </c>
      <c r="M29" s="24"/>
      <c r="N29" s="24" t="s">
        <v>66</v>
      </c>
      <c r="O29" s="24"/>
      <c r="P29" s="25">
        <f>4000</f>
        <v>4000</v>
      </c>
      <c r="Q29" s="25"/>
      <c r="R29" s="25"/>
      <c r="S29" s="26" t="s">
        <v>38</v>
      </c>
      <c r="T29" s="26"/>
      <c r="U29" s="26"/>
      <c r="V29" s="26"/>
      <c r="W29" s="27">
        <f>4000</f>
        <v>4000</v>
      </c>
      <c r="X29" s="27"/>
    </row>
    <row r="30" spans="1:24" s="1" customFormat="1" ht="45" customHeight="1">
      <c r="A30" s="23" t="s">
        <v>65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34</v>
      </c>
      <c r="M30" s="24"/>
      <c r="N30" s="24" t="s">
        <v>67</v>
      </c>
      <c r="O30" s="24"/>
      <c r="P30" s="26" t="s">
        <v>38</v>
      </c>
      <c r="Q30" s="26"/>
      <c r="R30" s="26"/>
      <c r="S30" s="25">
        <f>3100</f>
        <v>3100</v>
      </c>
      <c r="T30" s="25"/>
      <c r="U30" s="25"/>
      <c r="V30" s="25"/>
      <c r="W30" s="28" t="s">
        <v>38</v>
      </c>
      <c r="X30" s="28"/>
    </row>
    <row r="31" spans="1:24" s="1" customFormat="1" ht="33.75" customHeight="1">
      <c r="A31" s="23" t="s">
        <v>68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34</v>
      </c>
      <c r="M31" s="24"/>
      <c r="N31" s="24" t="s">
        <v>69</v>
      </c>
      <c r="O31" s="24"/>
      <c r="P31" s="25">
        <f>8500</f>
        <v>8500</v>
      </c>
      <c r="Q31" s="25"/>
      <c r="R31" s="25"/>
      <c r="S31" s="25">
        <f>6401.7</f>
        <v>6401.7</v>
      </c>
      <c r="T31" s="25"/>
      <c r="U31" s="25"/>
      <c r="V31" s="25"/>
      <c r="W31" s="27">
        <f>2098.3</f>
        <v>2098.3</v>
      </c>
      <c r="X31" s="27"/>
    </row>
    <row r="32" spans="1:24" s="1" customFormat="1" ht="24" customHeight="1">
      <c r="A32" s="23" t="s">
        <v>70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34</v>
      </c>
      <c r="M32" s="24"/>
      <c r="N32" s="24" t="s">
        <v>71</v>
      </c>
      <c r="O32" s="24"/>
      <c r="P32" s="25">
        <f>2748200</f>
        <v>2748200</v>
      </c>
      <c r="Q32" s="25"/>
      <c r="R32" s="25"/>
      <c r="S32" s="25">
        <f>2398410</f>
        <v>2398410</v>
      </c>
      <c r="T32" s="25"/>
      <c r="U32" s="25"/>
      <c r="V32" s="25"/>
      <c r="W32" s="27">
        <f>349790</f>
        <v>349790</v>
      </c>
      <c r="X32" s="27"/>
    </row>
    <row r="33" spans="1:24" s="1" customFormat="1" ht="24" customHeight="1">
      <c r="A33" s="23" t="s">
        <v>72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34</v>
      </c>
      <c r="M33" s="24"/>
      <c r="N33" s="24" t="s">
        <v>73</v>
      </c>
      <c r="O33" s="24"/>
      <c r="P33" s="25">
        <f>9700</f>
        <v>9700</v>
      </c>
      <c r="Q33" s="25"/>
      <c r="R33" s="25"/>
      <c r="S33" s="25">
        <f>9700</f>
        <v>9700</v>
      </c>
      <c r="T33" s="25"/>
      <c r="U33" s="25"/>
      <c r="V33" s="25"/>
      <c r="W33" s="27">
        <f>0</f>
        <v>0</v>
      </c>
      <c r="X33" s="27"/>
    </row>
    <row r="34" spans="1:24" s="1" customFormat="1" ht="33.75" customHeight="1">
      <c r="A34" s="23" t="s">
        <v>74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34</v>
      </c>
      <c r="M34" s="24"/>
      <c r="N34" s="24" t="s">
        <v>75</v>
      </c>
      <c r="O34" s="24"/>
      <c r="P34" s="25">
        <f>123600</f>
        <v>123600</v>
      </c>
      <c r="Q34" s="25"/>
      <c r="R34" s="25"/>
      <c r="S34" s="25">
        <f>89990</f>
        <v>89990</v>
      </c>
      <c r="T34" s="25"/>
      <c r="U34" s="25"/>
      <c r="V34" s="25"/>
      <c r="W34" s="27">
        <f>33610</f>
        <v>33610</v>
      </c>
      <c r="X34" s="27"/>
    </row>
    <row r="35" spans="1:24" s="1" customFormat="1" ht="45" customHeight="1">
      <c r="A35" s="23" t="s">
        <v>76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34</v>
      </c>
      <c r="M35" s="24"/>
      <c r="N35" s="24" t="s">
        <v>77</v>
      </c>
      <c r="O35" s="24"/>
      <c r="P35" s="25">
        <f>1431365</f>
        <v>1431365</v>
      </c>
      <c r="Q35" s="25"/>
      <c r="R35" s="25"/>
      <c r="S35" s="25">
        <f>1390000</f>
        <v>1390000</v>
      </c>
      <c r="T35" s="25"/>
      <c r="U35" s="25"/>
      <c r="V35" s="25"/>
      <c r="W35" s="27">
        <f>41365</f>
        <v>41365</v>
      </c>
      <c r="X35" s="27"/>
    </row>
    <row r="36" spans="1:24" s="1" customFormat="1" ht="24" customHeight="1">
      <c r="A36" s="23" t="s">
        <v>78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34</v>
      </c>
      <c r="M36" s="24"/>
      <c r="N36" s="24" t="s">
        <v>79</v>
      </c>
      <c r="O36" s="24"/>
      <c r="P36" s="25">
        <f>1109810.14</f>
        <v>1109810.14</v>
      </c>
      <c r="Q36" s="25"/>
      <c r="R36" s="25"/>
      <c r="S36" s="25">
        <f>1109810.14</f>
        <v>1109810.14</v>
      </c>
      <c r="T36" s="25"/>
      <c r="U36" s="25"/>
      <c r="V36" s="25"/>
      <c r="W36" s="27">
        <f>0</f>
        <v>0</v>
      </c>
      <c r="X36" s="27"/>
    </row>
    <row r="37" spans="1:24" s="1" customFormat="1" ht="33.75" customHeight="1">
      <c r="A37" s="23" t="s">
        <v>80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34</v>
      </c>
      <c r="M37" s="24"/>
      <c r="N37" s="24" t="s">
        <v>81</v>
      </c>
      <c r="O37" s="24"/>
      <c r="P37" s="25">
        <f>-1313.38</f>
        <v>-1313.38</v>
      </c>
      <c r="Q37" s="25"/>
      <c r="R37" s="25"/>
      <c r="S37" s="25">
        <f>-1313.38</f>
        <v>-1313.38</v>
      </c>
      <c r="T37" s="25"/>
      <c r="U37" s="25"/>
      <c r="V37" s="25"/>
      <c r="W37" s="27">
        <f>0</f>
        <v>0</v>
      </c>
      <c r="X37" s="27"/>
    </row>
    <row r="38" spans="1:24" s="1" customFormat="1" ht="13.5" customHeight="1">
      <c r="A38" s="29" t="s">
        <v>10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</row>
    <row r="39" spans="1:24" s="1" customFormat="1" ht="13.5" customHeight="1">
      <c r="A39" s="12" t="s">
        <v>82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1" customFormat="1" ht="34.5" customHeight="1">
      <c r="A40" s="13" t="s">
        <v>21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 t="s">
        <v>22</v>
      </c>
      <c r="M40" s="13"/>
      <c r="N40" s="13" t="s">
        <v>83</v>
      </c>
      <c r="O40" s="13"/>
      <c r="P40" s="14" t="s">
        <v>24</v>
      </c>
      <c r="Q40" s="14"/>
      <c r="R40" s="14"/>
      <c r="S40" s="14" t="s">
        <v>25</v>
      </c>
      <c r="T40" s="14"/>
      <c r="U40" s="14"/>
      <c r="V40" s="14"/>
      <c r="W40" s="15" t="s">
        <v>26</v>
      </c>
      <c r="X40" s="15"/>
    </row>
    <row r="41" spans="1:24" s="1" customFormat="1" ht="13.5" customHeight="1">
      <c r="A41" s="16" t="s">
        <v>27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 t="s">
        <v>28</v>
      </c>
      <c r="M41" s="16"/>
      <c r="N41" s="16" t="s">
        <v>29</v>
      </c>
      <c r="O41" s="16"/>
      <c r="P41" s="17" t="s">
        <v>30</v>
      </c>
      <c r="Q41" s="17"/>
      <c r="R41" s="17"/>
      <c r="S41" s="17" t="s">
        <v>31</v>
      </c>
      <c r="T41" s="17"/>
      <c r="U41" s="17"/>
      <c r="V41" s="17"/>
      <c r="W41" s="18" t="s">
        <v>32</v>
      </c>
      <c r="X41" s="18"/>
    </row>
    <row r="42" spans="1:24" s="1" customFormat="1" ht="13.5" customHeight="1">
      <c r="A42" s="19" t="s">
        <v>84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 t="s">
        <v>85</v>
      </c>
      <c r="M42" s="20"/>
      <c r="N42" s="20" t="s">
        <v>35</v>
      </c>
      <c r="O42" s="20"/>
      <c r="P42" s="21">
        <f>5881551.73</f>
        <v>5881551.73</v>
      </c>
      <c r="Q42" s="21"/>
      <c r="R42" s="21"/>
      <c r="S42" s="21">
        <f>4642579.81</f>
        <v>4642579.81</v>
      </c>
      <c r="T42" s="21"/>
      <c r="U42" s="21"/>
      <c r="V42" s="21"/>
      <c r="W42" s="22">
        <f>1238971.92</f>
        <v>1238971.92</v>
      </c>
      <c r="X42" s="22"/>
    </row>
    <row r="43" spans="1:24" s="1" customFormat="1" ht="13.5" customHeight="1">
      <c r="A43" s="30" t="s">
        <v>86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85</v>
      </c>
      <c r="M43" s="31"/>
      <c r="N43" s="31" t="s">
        <v>87</v>
      </c>
      <c r="O43" s="31"/>
      <c r="P43" s="32">
        <f>406214</f>
        <v>406214</v>
      </c>
      <c r="Q43" s="32"/>
      <c r="R43" s="32"/>
      <c r="S43" s="32">
        <f>300186.52</f>
        <v>300186.52</v>
      </c>
      <c r="T43" s="32"/>
      <c r="U43" s="32"/>
      <c r="V43" s="32"/>
      <c r="W43" s="33">
        <f>106027.48</f>
        <v>106027.48</v>
      </c>
      <c r="X43" s="33"/>
    </row>
    <row r="44" spans="1:24" s="1" customFormat="1" ht="33.75" customHeight="1">
      <c r="A44" s="30" t="s">
        <v>88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85</v>
      </c>
      <c r="M44" s="31"/>
      <c r="N44" s="31" t="s">
        <v>89</v>
      </c>
      <c r="O44" s="31"/>
      <c r="P44" s="32">
        <f>122677</f>
        <v>122677</v>
      </c>
      <c r="Q44" s="32"/>
      <c r="R44" s="32"/>
      <c r="S44" s="32">
        <f>89448.35</f>
        <v>89448.35</v>
      </c>
      <c r="T44" s="32"/>
      <c r="U44" s="32"/>
      <c r="V44" s="32"/>
      <c r="W44" s="33">
        <f>33228.65</f>
        <v>33228.65</v>
      </c>
      <c r="X44" s="33"/>
    </row>
    <row r="45" spans="1:24" s="1" customFormat="1" ht="13.5" customHeight="1">
      <c r="A45" s="30" t="s">
        <v>86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85</v>
      </c>
      <c r="M45" s="31"/>
      <c r="N45" s="31" t="s">
        <v>90</v>
      </c>
      <c r="O45" s="31"/>
      <c r="P45" s="32">
        <f>1044571</f>
        <v>1044571</v>
      </c>
      <c r="Q45" s="32"/>
      <c r="R45" s="32"/>
      <c r="S45" s="32">
        <f>778298.35</f>
        <v>778298.35</v>
      </c>
      <c r="T45" s="32"/>
      <c r="U45" s="32"/>
      <c r="V45" s="32"/>
      <c r="W45" s="33">
        <f>266272.65</f>
        <v>266272.65</v>
      </c>
      <c r="X45" s="33"/>
    </row>
    <row r="46" spans="1:24" s="1" customFormat="1" ht="33.75" customHeight="1">
      <c r="A46" s="30" t="s">
        <v>88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85</v>
      </c>
      <c r="M46" s="31"/>
      <c r="N46" s="31" t="s">
        <v>91</v>
      </c>
      <c r="O46" s="31"/>
      <c r="P46" s="32">
        <f>315461</f>
        <v>315461</v>
      </c>
      <c r="Q46" s="32"/>
      <c r="R46" s="32"/>
      <c r="S46" s="32">
        <f>186161.2</f>
        <v>186161.2</v>
      </c>
      <c r="T46" s="32"/>
      <c r="U46" s="32"/>
      <c r="V46" s="32"/>
      <c r="W46" s="33">
        <f>129299.8</f>
        <v>129299.8</v>
      </c>
      <c r="X46" s="33"/>
    </row>
    <row r="47" spans="1:24" s="1" customFormat="1" ht="13.5" customHeight="1">
      <c r="A47" s="30" t="s">
        <v>86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85</v>
      </c>
      <c r="M47" s="31"/>
      <c r="N47" s="31" t="s">
        <v>92</v>
      </c>
      <c r="O47" s="31"/>
      <c r="P47" s="32">
        <f>414086</f>
        <v>414086</v>
      </c>
      <c r="Q47" s="32"/>
      <c r="R47" s="32"/>
      <c r="S47" s="32">
        <f>346256.3</f>
        <v>346256.3</v>
      </c>
      <c r="T47" s="32"/>
      <c r="U47" s="32"/>
      <c r="V47" s="32"/>
      <c r="W47" s="33">
        <f>67829.7</f>
        <v>67829.7</v>
      </c>
      <c r="X47" s="33"/>
    </row>
    <row r="48" spans="1:24" s="1" customFormat="1" ht="33.75" customHeight="1">
      <c r="A48" s="30" t="s">
        <v>88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85</v>
      </c>
      <c r="M48" s="31"/>
      <c r="N48" s="31" t="s">
        <v>93</v>
      </c>
      <c r="O48" s="31"/>
      <c r="P48" s="32">
        <f>148674</f>
        <v>148674</v>
      </c>
      <c r="Q48" s="32"/>
      <c r="R48" s="32"/>
      <c r="S48" s="32">
        <f>148671.84</f>
        <v>148671.84</v>
      </c>
      <c r="T48" s="32"/>
      <c r="U48" s="32"/>
      <c r="V48" s="32"/>
      <c r="W48" s="33">
        <f>2.16</f>
        <v>2.16</v>
      </c>
      <c r="X48" s="33"/>
    </row>
    <row r="49" spans="1:24" s="1" customFormat="1" ht="13.5" customHeight="1">
      <c r="A49" s="30" t="s">
        <v>94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85</v>
      </c>
      <c r="M49" s="31"/>
      <c r="N49" s="31" t="s">
        <v>95</v>
      </c>
      <c r="O49" s="31"/>
      <c r="P49" s="32">
        <f>1000</f>
        <v>1000</v>
      </c>
      <c r="Q49" s="32"/>
      <c r="R49" s="32"/>
      <c r="S49" s="34" t="s">
        <v>38</v>
      </c>
      <c r="T49" s="34"/>
      <c r="U49" s="34"/>
      <c r="V49" s="34"/>
      <c r="W49" s="33">
        <f>1000</f>
        <v>1000</v>
      </c>
      <c r="X49" s="33"/>
    </row>
    <row r="50" spans="1:24" s="1" customFormat="1" ht="13.5" customHeight="1">
      <c r="A50" s="30" t="s">
        <v>96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85</v>
      </c>
      <c r="M50" s="31"/>
      <c r="N50" s="31" t="s">
        <v>97</v>
      </c>
      <c r="O50" s="31"/>
      <c r="P50" s="32">
        <f>78028.14</f>
        <v>78028.14</v>
      </c>
      <c r="Q50" s="32"/>
      <c r="R50" s="32"/>
      <c r="S50" s="32">
        <f>78028.14</f>
        <v>78028.14</v>
      </c>
      <c r="T50" s="32"/>
      <c r="U50" s="32"/>
      <c r="V50" s="32"/>
      <c r="W50" s="33">
        <f>0</f>
        <v>0</v>
      </c>
      <c r="X50" s="33"/>
    </row>
    <row r="51" spans="1:24" s="1" customFormat="1" ht="13.5" customHeight="1">
      <c r="A51" s="30" t="s">
        <v>98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85</v>
      </c>
      <c r="M51" s="31"/>
      <c r="N51" s="31" t="s">
        <v>99</v>
      </c>
      <c r="O51" s="31"/>
      <c r="P51" s="32">
        <f>4500</f>
        <v>4500</v>
      </c>
      <c r="Q51" s="32"/>
      <c r="R51" s="32"/>
      <c r="S51" s="34" t="s">
        <v>38</v>
      </c>
      <c r="T51" s="34"/>
      <c r="U51" s="34"/>
      <c r="V51" s="34"/>
      <c r="W51" s="33">
        <f>4500</f>
        <v>4500</v>
      </c>
      <c r="X51" s="33"/>
    </row>
    <row r="52" spans="1:24" s="1" customFormat="1" ht="24" customHeight="1">
      <c r="A52" s="30" t="s">
        <v>100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85</v>
      </c>
      <c r="M52" s="31"/>
      <c r="N52" s="31" t="s">
        <v>101</v>
      </c>
      <c r="O52" s="31"/>
      <c r="P52" s="32">
        <f>121866.59</f>
        <v>121866.59</v>
      </c>
      <c r="Q52" s="32"/>
      <c r="R52" s="32"/>
      <c r="S52" s="32">
        <f>101135.14</f>
        <v>101135.14</v>
      </c>
      <c r="T52" s="32"/>
      <c r="U52" s="32"/>
      <c r="V52" s="32"/>
      <c r="W52" s="33">
        <f>20731.45</f>
        <v>20731.45</v>
      </c>
      <c r="X52" s="33"/>
    </row>
    <row r="53" spans="1:24" s="1" customFormat="1" ht="13.5" customHeight="1">
      <c r="A53" s="30" t="s">
        <v>102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85</v>
      </c>
      <c r="M53" s="31"/>
      <c r="N53" s="31" t="s">
        <v>103</v>
      </c>
      <c r="O53" s="31"/>
      <c r="P53" s="32">
        <f>29000</f>
        <v>29000</v>
      </c>
      <c r="Q53" s="32"/>
      <c r="R53" s="32"/>
      <c r="S53" s="32">
        <f>29000</f>
        <v>29000</v>
      </c>
      <c r="T53" s="32"/>
      <c r="U53" s="32"/>
      <c r="V53" s="32"/>
      <c r="W53" s="33">
        <f>0</f>
        <v>0</v>
      </c>
      <c r="X53" s="33"/>
    </row>
    <row r="54" spans="1:24" s="1" customFormat="1" ht="13.5" customHeight="1">
      <c r="A54" s="30" t="s">
        <v>104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85</v>
      </c>
      <c r="M54" s="31"/>
      <c r="N54" s="31" t="s">
        <v>105</v>
      </c>
      <c r="O54" s="31"/>
      <c r="P54" s="32">
        <f>18602.26</f>
        <v>18602.26</v>
      </c>
      <c r="Q54" s="32"/>
      <c r="R54" s="32"/>
      <c r="S54" s="32">
        <f>7130.51</f>
        <v>7130.51</v>
      </c>
      <c r="T54" s="32"/>
      <c r="U54" s="32"/>
      <c r="V54" s="32"/>
      <c r="W54" s="33">
        <f>11471.75</f>
        <v>11471.75</v>
      </c>
      <c r="X54" s="33"/>
    </row>
    <row r="55" spans="1:24" s="1" customFormat="1" ht="13.5" customHeight="1">
      <c r="A55" s="30" t="s">
        <v>106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85</v>
      </c>
      <c r="M55" s="31"/>
      <c r="N55" s="31" t="s">
        <v>107</v>
      </c>
      <c r="O55" s="31"/>
      <c r="P55" s="32">
        <f>31904</f>
        <v>31904</v>
      </c>
      <c r="Q55" s="32"/>
      <c r="R55" s="32"/>
      <c r="S55" s="32">
        <f>31904</f>
        <v>31904</v>
      </c>
      <c r="T55" s="32"/>
      <c r="U55" s="32"/>
      <c r="V55" s="32"/>
      <c r="W55" s="33">
        <f>0</f>
        <v>0</v>
      </c>
      <c r="X55" s="33"/>
    </row>
    <row r="56" spans="1:24" s="1" customFormat="1" ht="13.5" customHeight="1">
      <c r="A56" s="30" t="s">
        <v>108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85</v>
      </c>
      <c r="M56" s="31"/>
      <c r="N56" s="31" t="s">
        <v>109</v>
      </c>
      <c r="O56" s="31"/>
      <c r="P56" s="32">
        <f>6292</f>
        <v>6292</v>
      </c>
      <c r="Q56" s="32"/>
      <c r="R56" s="32"/>
      <c r="S56" s="32">
        <f>6292</f>
        <v>6292</v>
      </c>
      <c r="T56" s="32"/>
      <c r="U56" s="32"/>
      <c r="V56" s="32"/>
      <c r="W56" s="33">
        <f>0</f>
        <v>0</v>
      </c>
      <c r="X56" s="33"/>
    </row>
    <row r="57" spans="1:24" s="1" customFormat="1" ht="13.5" customHeight="1">
      <c r="A57" s="30" t="s">
        <v>110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85</v>
      </c>
      <c r="M57" s="31"/>
      <c r="N57" s="31" t="s">
        <v>111</v>
      </c>
      <c r="O57" s="31"/>
      <c r="P57" s="32">
        <f>537.81</f>
        <v>537.81</v>
      </c>
      <c r="Q57" s="32"/>
      <c r="R57" s="32"/>
      <c r="S57" s="32">
        <f>537.81</f>
        <v>537.81</v>
      </c>
      <c r="T57" s="32"/>
      <c r="U57" s="32"/>
      <c r="V57" s="32"/>
      <c r="W57" s="33">
        <f>0</f>
        <v>0</v>
      </c>
      <c r="X57" s="33"/>
    </row>
    <row r="58" spans="1:24" s="1" customFormat="1" ht="13.5" customHeight="1">
      <c r="A58" s="30" t="s">
        <v>102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85</v>
      </c>
      <c r="M58" s="31"/>
      <c r="N58" s="31" t="s">
        <v>112</v>
      </c>
      <c r="O58" s="31"/>
      <c r="P58" s="32">
        <f>9700</f>
        <v>9700</v>
      </c>
      <c r="Q58" s="32"/>
      <c r="R58" s="32"/>
      <c r="S58" s="34" t="s">
        <v>38</v>
      </c>
      <c r="T58" s="34"/>
      <c r="U58" s="34"/>
      <c r="V58" s="34"/>
      <c r="W58" s="33">
        <f>9700</f>
        <v>9700</v>
      </c>
      <c r="X58" s="33"/>
    </row>
    <row r="59" spans="1:24" s="1" customFormat="1" ht="13.5" customHeight="1">
      <c r="A59" s="30" t="s">
        <v>86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85</v>
      </c>
      <c r="M59" s="31"/>
      <c r="N59" s="31" t="s">
        <v>113</v>
      </c>
      <c r="O59" s="31"/>
      <c r="P59" s="32">
        <f>91278</f>
        <v>91278</v>
      </c>
      <c r="Q59" s="32"/>
      <c r="R59" s="32"/>
      <c r="S59" s="32">
        <f>68452.48</f>
        <v>68452.48</v>
      </c>
      <c r="T59" s="32"/>
      <c r="U59" s="32"/>
      <c r="V59" s="32"/>
      <c r="W59" s="33">
        <f>22825.52</f>
        <v>22825.52</v>
      </c>
      <c r="X59" s="33"/>
    </row>
    <row r="60" spans="1:24" s="1" customFormat="1" ht="33.75" customHeight="1">
      <c r="A60" s="30" t="s">
        <v>88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85</v>
      </c>
      <c r="M60" s="31"/>
      <c r="N60" s="31" t="s">
        <v>114</v>
      </c>
      <c r="O60" s="31"/>
      <c r="P60" s="32">
        <f>22722</f>
        <v>22722</v>
      </c>
      <c r="Q60" s="32"/>
      <c r="R60" s="32"/>
      <c r="S60" s="32">
        <f>21537.52</f>
        <v>21537.52</v>
      </c>
      <c r="T60" s="32"/>
      <c r="U60" s="32"/>
      <c r="V60" s="32"/>
      <c r="W60" s="33">
        <f>1184.48</f>
        <v>1184.48</v>
      </c>
      <c r="X60" s="33"/>
    </row>
    <row r="61" spans="1:24" s="1" customFormat="1" ht="13.5" customHeight="1">
      <c r="A61" s="30" t="s">
        <v>102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85</v>
      </c>
      <c r="M61" s="31"/>
      <c r="N61" s="31" t="s">
        <v>115</v>
      </c>
      <c r="O61" s="31"/>
      <c r="P61" s="32">
        <f>9600</f>
        <v>9600</v>
      </c>
      <c r="Q61" s="32"/>
      <c r="R61" s="32"/>
      <c r="S61" s="34" t="s">
        <v>38</v>
      </c>
      <c r="T61" s="34"/>
      <c r="U61" s="34"/>
      <c r="V61" s="34"/>
      <c r="W61" s="33">
        <f>9600</f>
        <v>9600</v>
      </c>
      <c r="X61" s="33"/>
    </row>
    <row r="62" spans="1:24" s="1" customFormat="1" ht="13.5" customHeight="1">
      <c r="A62" s="30" t="s">
        <v>102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85</v>
      </c>
      <c r="M62" s="31"/>
      <c r="N62" s="31" t="s">
        <v>116</v>
      </c>
      <c r="O62" s="31"/>
      <c r="P62" s="32">
        <f>1400569.52</f>
        <v>1400569.52</v>
      </c>
      <c r="Q62" s="32"/>
      <c r="R62" s="32"/>
      <c r="S62" s="32">
        <f>1400569.52</f>
        <v>1400569.52</v>
      </c>
      <c r="T62" s="32"/>
      <c r="U62" s="32"/>
      <c r="V62" s="32"/>
      <c r="W62" s="33">
        <f>0</f>
        <v>0</v>
      </c>
      <c r="X62" s="33"/>
    </row>
    <row r="63" spans="1:24" s="1" customFormat="1" ht="13.5" customHeight="1">
      <c r="A63" s="30" t="s">
        <v>104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85</v>
      </c>
      <c r="M63" s="31"/>
      <c r="N63" s="31" t="s">
        <v>117</v>
      </c>
      <c r="O63" s="31"/>
      <c r="P63" s="32">
        <f>30795.48</f>
        <v>30795.48</v>
      </c>
      <c r="Q63" s="32"/>
      <c r="R63" s="32"/>
      <c r="S63" s="32">
        <f>29459.09</f>
        <v>29459.09</v>
      </c>
      <c r="T63" s="32"/>
      <c r="U63" s="32"/>
      <c r="V63" s="32"/>
      <c r="W63" s="33">
        <f>1336.39</f>
        <v>1336.39</v>
      </c>
      <c r="X63" s="33"/>
    </row>
    <row r="64" spans="1:24" s="1" customFormat="1" ht="13.5" customHeight="1">
      <c r="A64" s="30" t="s">
        <v>94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85</v>
      </c>
      <c r="M64" s="31"/>
      <c r="N64" s="31" t="s">
        <v>118</v>
      </c>
      <c r="O64" s="31"/>
      <c r="P64" s="32">
        <f>1000</f>
        <v>1000</v>
      </c>
      <c r="Q64" s="32"/>
      <c r="R64" s="32"/>
      <c r="S64" s="34" t="s">
        <v>38</v>
      </c>
      <c r="T64" s="34"/>
      <c r="U64" s="34"/>
      <c r="V64" s="34"/>
      <c r="W64" s="33">
        <f>1000</f>
        <v>1000</v>
      </c>
      <c r="X64" s="33"/>
    </row>
    <row r="65" spans="1:24" s="1" customFormat="1" ht="13.5" customHeight="1">
      <c r="A65" s="30" t="s">
        <v>102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85</v>
      </c>
      <c r="M65" s="31"/>
      <c r="N65" s="31" t="s">
        <v>119</v>
      </c>
      <c r="O65" s="31"/>
      <c r="P65" s="32">
        <f>4800</f>
        <v>4800</v>
      </c>
      <c r="Q65" s="32"/>
      <c r="R65" s="32"/>
      <c r="S65" s="32">
        <f>4800</f>
        <v>4800</v>
      </c>
      <c r="T65" s="32"/>
      <c r="U65" s="32"/>
      <c r="V65" s="32"/>
      <c r="W65" s="33">
        <f>0</f>
        <v>0</v>
      </c>
      <c r="X65" s="33"/>
    </row>
    <row r="66" spans="1:24" s="1" customFormat="1" ht="13.5" customHeight="1">
      <c r="A66" s="30" t="s">
        <v>94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85</v>
      </c>
      <c r="M66" s="31"/>
      <c r="N66" s="31" t="s">
        <v>120</v>
      </c>
      <c r="O66" s="31"/>
      <c r="P66" s="32">
        <f>419711</f>
        <v>419711</v>
      </c>
      <c r="Q66" s="32"/>
      <c r="R66" s="32"/>
      <c r="S66" s="32">
        <f>314783.25</f>
        <v>314783.25</v>
      </c>
      <c r="T66" s="32"/>
      <c r="U66" s="32"/>
      <c r="V66" s="32"/>
      <c r="W66" s="33">
        <f>104927.75</f>
        <v>104927.75</v>
      </c>
      <c r="X66" s="33"/>
    </row>
    <row r="67" spans="1:24" s="1" customFormat="1" ht="13.5" customHeight="1">
      <c r="A67" s="30" t="s">
        <v>104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85</v>
      </c>
      <c r="M67" s="31"/>
      <c r="N67" s="31" t="s">
        <v>121</v>
      </c>
      <c r="O67" s="31"/>
      <c r="P67" s="32">
        <f>28602.26</f>
        <v>28602.26</v>
      </c>
      <c r="Q67" s="32"/>
      <c r="R67" s="32"/>
      <c r="S67" s="32">
        <f>17859.14</f>
        <v>17859.14</v>
      </c>
      <c r="T67" s="32"/>
      <c r="U67" s="32"/>
      <c r="V67" s="32"/>
      <c r="W67" s="33">
        <f>10743.12</f>
        <v>10743.12</v>
      </c>
      <c r="X67" s="33"/>
    </row>
    <row r="68" spans="1:24" s="1" customFormat="1" ht="13.5" customHeight="1">
      <c r="A68" s="30" t="s">
        <v>86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85</v>
      </c>
      <c r="M68" s="31"/>
      <c r="N68" s="31" t="s">
        <v>122</v>
      </c>
      <c r="O68" s="31"/>
      <c r="P68" s="32">
        <f>496584.86</f>
        <v>496584.86</v>
      </c>
      <c r="Q68" s="32"/>
      <c r="R68" s="32"/>
      <c r="S68" s="32">
        <f>258551.57</f>
        <v>258551.57</v>
      </c>
      <c r="T68" s="32"/>
      <c r="U68" s="32"/>
      <c r="V68" s="32"/>
      <c r="W68" s="33">
        <f>238033.29</f>
        <v>238033.29</v>
      </c>
      <c r="X68" s="33"/>
    </row>
    <row r="69" spans="1:24" s="1" customFormat="1" ht="33.75" customHeight="1">
      <c r="A69" s="30" t="s">
        <v>88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85</v>
      </c>
      <c r="M69" s="31"/>
      <c r="N69" s="31" t="s">
        <v>123</v>
      </c>
      <c r="O69" s="31"/>
      <c r="P69" s="32">
        <f>146752.81</f>
        <v>146752.81</v>
      </c>
      <c r="Q69" s="32"/>
      <c r="R69" s="32"/>
      <c r="S69" s="32">
        <f>55681.27</f>
        <v>55681.27</v>
      </c>
      <c r="T69" s="32"/>
      <c r="U69" s="32"/>
      <c r="V69" s="32"/>
      <c r="W69" s="33">
        <f>91071.54</f>
        <v>91071.54</v>
      </c>
      <c r="X69" s="33"/>
    </row>
    <row r="70" spans="1:24" s="1" customFormat="1" ht="13.5" customHeight="1">
      <c r="A70" s="30" t="s">
        <v>104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85</v>
      </c>
      <c r="M70" s="31"/>
      <c r="N70" s="31" t="s">
        <v>124</v>
      </c>
      <c r="O70" s="31"/>
      <c r="P70" s="32">
        <f>7000</f>
        <v>7000</v>
      </c>
      <c r="Q70" s="32"/>
      <c r="R70" s="32"/>
      <c r="S70" s="34" t="s">
        <v>38</v>
      </c>
      <c r="T70" s="34"/>
      <c r="U70" s="34"/>
      <c r="V70" s="34"/>
      <c r="W70" s="33">
        <f>7000</f>
        <v>7000</v>
      </c>
      <c r="X70" s="33"/>
    </row>
    <row r="71" spans="1:24" s="1" customFormat="1" ht="13.5" customHeight="1">
      <c r="A71" s="30" t="s">
        <v>86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85</v>
      </c>
      <c r="M71" s="31"/>
      <c r="N71" s="31" t="s">
        <v>125</v>
      </c>
      <c r="O71" s="31"/>
      <c r="P71" s="32">
        <f>345114</f>
        <v>345114</v>
      </c>
      <c r="Q71" s="32"/>
      <c r="R71" s="32"/>
      <c r="S71" s="32">
        <f>269407.16</f>
        <v>269407.16</v>
      </c>
      <c r="T71" s="32"/>
      <c r="U71" s="32"/>
      <c r="V71" s="32"/>
      <c r="W71" s="33">
        <f>75706.84</f>
        <v>75706.84</v>
      </c>
      <c r="X71" s="33"/>
    </row>
    <row r="72" spans="1:24" s="1" customFormat="1" ht="33.75" customHeight="1">
      <c r="A72" s="30" t="s">
        <v>88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85</v>
      </c>
      <c r="M72" s="31"/>
      <c r="N72" s="31" t="s">
        <v>126</v>
      </c>
      <c r="O72" s="31"/>
      <c r="P72" s="32">
        <f>123908</f>
        <v>123908</v>
      </c>
      <c r="Q72" s="32"/>
      <c r="R72" s="32"/>
      <c r="S72" s="32">
        <f>98428.65</f>
        <v>98428.65</v>
      </c>
      <c r="T72" s="32"/>
      <c r="U72" s="32"/>
      <c r="V72" s="32"/>
      <c r="W72" s="33">
        <f>25479.35</f>
        <v>25479.35</v>
      </c>
      <c r="X72" s="33"/>
    </row>
    <row r="73" spans="1:24" s="1" customFormat="1" ht="15" customHeight="1">
      <c r="A73" s="35" t="s">
        <v>127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6" t="s">
        <v>128</v>
      </c>
      <c r="M73" s="36"/>
      <c r="N73" s="36" t="s">
        <v>35</v>
      </c>
      <c r="O73" s="36"/>
      <c r="P73" s="37">
        <f>-27689.97</f>
        <v>-27689.97</v>
      </c>
      <c r="Q73" s="37"/>
      <c r="R73" s="37"/>
      <c r="S73" s="37">
        <f>457383.3</f>
        <v>457383.3</v>
      </c>
      <c r="T73" s="37"/>
      <c r="U73" s="37"/>
      <c r="V73" s="37"/>
      <c r="W73" s="38" t="s">
        <v>35</v>
      </c>
      <c r="X73" s="38"/>
    </row>
    <row r="74" spans="1:24" s="1" customFormat="1" ht="13.5" customHeight="1">
      <c r="A74" s="7" t="s">
        <v>10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s="1" customFormat="1" ht="13.5" customHeight="1">
      <c r="A75" s="12" t="s">
        <v>129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s="1" customFormat="1" ht="45.75" customHeight="1">
      <c r="A76" s="13" t="s">
        <v>21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 t="s">
        <v>22</v>
      </c>
      <c r="M76" s="13"/>
      <c r="N76" s="13" t="s">
        <v>130</v>
      </c>
      <c r="O76" s="13"/>
      <c r="P76" s="14" t="s">
        <v>24</v>
      </c>
      <c r="Q76" s="14"/>
      <c r="R76" s="14"/>
      <c r="S76" s="14" t="s">
        <v>25</v>
      </c>
      <c r="T76" s="14"/>
      <c r="U76" s="14"/>
      <c r="V76" s="14"/>
      <c r="W76" s="15" t="s">
        <v>26</v>
      </c>
      <c r="X76" s="15"/>
    </row>
    <row r="77" spans="1:24" s="1" customFormat="1" ht="12.75" customHeight="1">
      <c r="A77" s="16" t="s">
        <v>27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 t="s">
        <v>28</v>
      </c>
      <c r="M77" s="16"/>
      <c r="N77" s="16" t="s">
        <v>29</v>
      </c>
      <c r="O77" s="16"/>
      <c r="P77" s="17" t="s">
        <v>30</v>
      </c>
      <c r="Q77" s="17"/>
      <c r="R77" s="17"/>
      <c r="S77" s="17" t="s">
        <v>31</v>
      </c>
      <c r="T77" s="17"/>
      <c r="U77" s="17"/>
      <c r="V77" s="17"/>
      <c r="W77" s="18" t="s">
        <v>32</v>
      </c>
      <c r="X77" s="18"/>
    </row>
    <row r="78" spans="1:24" s="1" customFormat="1" ht="13.5" customHeight="1">
      <c r="A78" s="19" t="s">
        <v>131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20" t="s">
        <v>132</v>
      </c>
      <c r="M78" s="20"/>
      <c r="N78" s="20" t="s">
        <v>35</v>
      </c>
      <c r="O78" s="20"/>
      <c r="P78" s="39">
        <f>27689.97</f>
        <v>27689.97</v>
      </c>
      <c r="Q78" s="39"/>
      <c r="R78" s="39"/>
      <c r="S78" s="40" t="s">
        <v>38</v>
      </c>
      <c r="T78" s="40"/>
      <c r="U78" s="40"/>
      <c r="V78" s="40"/>
      <c r="W78" s="41" t="s">
        <v>35</v>
      </c>
      <c r="X78" s="41"/>
    </row>
    <row r="79" spans="1:24" s="1" customFormat="1" ht="13.5" customHeight="1">
      <c r="A79" s="42" t="s">
        <v>133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3" t="s">
        <v>10</v>
      </c>
      <c r="M79" s="43"/>
      <c r="N79" s="43" t="s">
        <v>10</v>
      </c>
      <c r="O79" s="43"/>
      <c r="P79" s="44" t="s">
        <v>10</v>
      </c>
      <c r="Q79" s="44"/>
      <c r="R79" s="44"/>
      <c r="S79" s="45" t="s">
        <v>10</v>
      </c>
      <c r="T79" s="45"/>
      <c r="U79" s="45"/>
      <c r="V79" s="45"/>
      <c r="W79" s="46" t="s">
        <v>10</v>
      </c>
      <c r="X79" s="46"/>
    </row>
    <row r="80" spans="1:24" s="1" customFormat="1" ht="13.5" customHeight="1">
      <c r="A80" s="23" t="s">
        <v>134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47" t="s">
        <v>135</v>
      </c>
      <c r="M80" s="47"/>
      <c r="N80" s="24" t="s">
        <v>35</v>
      </c>
      <c r="O80" s="24"/>
      <c r="P80" s="48" t="s">
        <v>38</v>
      </c>
      <c r="Q80" s="48"/>
      <c r="R80" s="48"/>
      <c r="S80" s="26" t="s">
        <v>38</v>
      </c>
      <c r="T80" s="26"/>
      <c r="U80" s="26"/>
      <c r="V80" s="26"/>
      <c r="W80" s="49" t="s">
        <v>38</v>
      </c>
      <c r="X80" s="49"/>
    </row>
    <row r="81" spans="1:24" s="1" customFormat="1" ht="13.5" customHeight="1">
      <c r="A81" s="30" t="s">
        <v>10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135</v>
      </c>
      <c r="M81" s="31"/>
      <c r="N81" s="31" t="s">
        <v>10</v>
      </c>
      <c r="O81" s="31"/>
      <c r="P81" s="50" t="s">
        <v>38</v>
      </c>
      <c r="Q81" s="50"/>
      <c r="R81" s="50"/>
      <c r="S81" s="34" t="s">
        <v>38</v>
      </c>
      <c r="T81" s="34"/>
      <c r="U81" s="34"/>
      <c r="V81" s="34"/>
      <c r="W81" s="51" t="s">
        <v>38</v>
      </c>
      <c r="X81" s="51"/>
    </row>
    <row r="82" spans="1:24" s="1" customFormat="1" ht="13.5" customHeight="1">
      <c r="A82" s="30" t="s">
        <v>136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43" t="s">
        <v>137</v>
      </c>
      <c r="M82" s="43"/>
      <c r="N82" s="43" t="s">
        <v>35</v>
      </c>
      <c r="O82" s="43"/>
      <c r="P82" s="44" t="s">
        <v>38</v>
      </c>
      <c r="Q82" s="44"/>
      <c r="R82" s="44"/>
      <c r="S82" s="34" t="s">
        <v>38</v>
      </c>
      <c r="T82" s="34"/>
      <c r="U82" s="34"/>
      <c r="V82" s="34"/>
      <c r="W82" s="46" t="s">
        <v>38</v>
      </c>
      <c r="X82" s="46"/>
    </row>
    <row r="83" spans="1:24" s="1" customFormat="1" ht="13.5" customHeight="1">
      <c r="A83" s="30" t="s">
        <v>10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137</v>
      </c>
      <c r="M83" s="31"/>
      <c r="N83" s="31" t="s">
        <v>10</v>
      </c>
      <c r="O83" s="31"/>
      <c r="P83" s="50" t="s">
        <v>38</v>
      </c>
      <c r="Q83" s="50"/>
      <c r="R83" s="50"/>
      <c r="S83" s="34" t="s">
        <v>38</v>
      </c>
      <c r="T83" s="34"/>
      <c r="U83" s="34"/>
      <c r="V83" s="34"/>
      <c r="W83" s="51" t="s">
        <v>38</v>
      </c>
      <c r="X83" s="51"/>
    </row>
    <row r="84" spans="1:24" s="1" customFormat="1" ht="13.5" customHeight="1">
      <c r="A84" s="30" t="s">
        <v>138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139</v>
      </c>
      <c r="M84" s="31"/>
      <c r="N84" s="31" t="s">
        <v>140</v>
      </c>
      <c r="O84" s="31"/>
      <c r="P84" s="52">
        <f>27689.97</f>
        <v>27689.97</v>
      </c>
      <c r="Q84" s="52"/>
      <c r="R84" s="52"/>
      <c r="S84" s="34" t="s">
        <v>38</v>
      </c>
      <c r="T84" s="34"/>
      <c r="U84" s="34"/>
      <c r="V84" s="34"/>
      <c r="W84" s="53">
        <f>27689.97</f>
        <v>27689.97</v>
      </c>
      <c r="X84" s="53"/>
    </row>
    <row r="85" spans="1:24" s="1" customFormat="1" ht="13.5" customHeight="1">
      <c r="A85" s="30" t="s">
        <v>141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142</v>
      </c>
      <c r="M85" s="31"/>
      <c r="N85" s="31" t="s">
        <v>143</v>
      </c>
      <c r="O85" s="31"/>
      <c r="P85" s="52">
        <f>-5853861.76</f>
        <v>-5853861.76</v>
      </c>
      <c r="Q85" s="52"/>
      <c r="R85" s="52"/>
      <c r="S85" s="34" t="s">
        <v>38</v>
      </c>
      <c r="T85" s="34"/>
      <c r="U85" s="34"/>
      <c r="V85" s="34"/>
      <c r="W85" s="54" t="s">
        <v>35</v>
      </c>
      <c r="X85" s="54"/>
    </row>
    <row r="86" spans="1:24" s="1" customFormat="1" ht="13.5" customHeight="1">
      <c r="A86" s="30" t="s">
        <v>144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145</v>
      </c>
      <c r="M86" s="31"/>
      <c r="N86" s="31" t="s">
        <v>146</v>
      </c>
      <c r="O86" s="31"/>
      <c r="P86" s="52">
        <f>5881551.73</f>
        <v>5881551.73</v>
      </c>
      <c r="Q86" s="52"/>
      <c r="R86" s="52"/>
      <c r="S86" s="34" t="s">
        <v>38</v>
      </c>
      <c r="T86" s="34"/>
      <c r="U86" s="34"/>
      <c r="V86" s="34"/>
      <c r="W86" s="54" t="s">
        <v>35</v>
      </c>
      <c r="X86" s="54"/>
    </row>
    <row r="87" spans="1:24" s="1" customFormat="1" ht="13.5" customHeight="1">
      <c r="A87" s="56" t="s">
        <v>10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</row>
    <row r="88" spans="1:24" s="1" customFormat="1" ht="13.5" customHeight="1">
      <c r="A88" s="7" t="s">
        <v>10</v>
      </c>
      <c r="B88" s="7"/>
      <c r="C88" s="7"/>
      <c r="D88" s="7"/>
      <c r="E88" s="7"/>
      <c r="F88" s="7"/>
      <c r="G88" s="7"/>
      <c r="H88" s="7"/>
      <c r="I88" s="55" t="s">
        <v>10</v>
      </c>
      <c r="J88" s="55"/>
      <c r="K88" s="55"/>
      <c r="L88" s="55"/>
      <c r="M88" s="55"/>
      <c r="N88" s="55" t="s">
        <v>147</v>
      </c>
      <c r="O88" s="55"/>
      <c r="P88" s="55"/>
      <c r="Q88" s="55"/>
      <c r="R88" s="7" t="s">
        <v>10</v>
      </c>
      <c r="S88" s="7"/>
      <c r="T88" s="7"/>
      <c r="U88" s="7"/>
      <c r="V88" s="7"/>
      <c r="W88" s="7"/>
      <c r="X88" s="7"/>
    </row>
    <row r="89" spans="1:24" s="1" customFormat="1" ht="13.5" customHeight="1">
      <c r="A89" s="7" t="s">
        <v>10</v>
      </c>
      <c r="B89" s="7"/>
      <c r="C89" s="7"/>
      <c r="D89" s="7"/>
      <c r="E89" s="7"/>
      <c r="F89" s="7"/>
      <c r="G89" s="7"/>
      <c r="H89" s="7"/>
      <c r="I89" s="10" t="s">
        <v>10</v>
      </c>
      <c r="J89" s="57" t="s">
        <v>148</v>
      </c>
      <c r="K89" s="57"/>
      <c r="L89" s="57"/>
      <c r="M89" s="10" t="s">
        <v>10</v>
      </c>
      <c r="N89" s="10" t="s">
        <v>10</v>
      </c>
      <c r="O89" s="57" t="s">
        <v>149</v>
      </c>
      <c r="P89" s="57"/>
      <c r="Q89" s="7" t="s">
        <v>10</v>
      </c>
      <c r="R89" s="7"/>
      <c r="S89" s="7"/>
      <c r="T89" s="7"/>
      <c r="U89" s="7"/>
      <c r="V89" s="7"/>
      <c r="W89" s="7"/>
      <c r="X89" s="7"/>
    </row>
    <row r="90" spans="1:24" s="1" customFormat="1" ht="7.5" customHeight="1">
      <c r="A90" s="7" t="s">
        <v>10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s="1" customFormat="1" ht="13.5" customHeight="1">
      <c r="A91" s="7" t="s">
        <v>10</v>
      </c>
      <c r="B91" s="7"/>
      <c r="C91" s="7"/>
      <c r="D91" s="7"/>
      <c r="E91" s="7"/>
      <c r="F91" s="7"/>
      <c r="G91" s="7"/>
      <c r="H91" s="7"/>
      <c r="I91" s="55" t="s">
        <v>10</v>
      </c>
      <c r="J91" s="55"/>
      <c r="K91" s="55"/>
      <c r="L91" s="55"/>
      <c r="M91" s="55"/>
      <c r="N91" s="55" t="s">
        <v>150</v>
      </c>
      <c r="O91" s="55"/>
      <c r="P91" s="55"/>
      <c r="Q91" s="55"/>
      <c r="R91" s="7" t="s">
        <v>10</v>
      </c>
      <c r="S91" s="7"/>
      <c r="T91" s="7"/>
      <c r="U91" s="7"/>
      <c r="V91" s="7"/>
      <c r="W91" s="7"/>
      <c r="X91" s="7"/>
    </row>
    <row r="92" spans="1:24" s="1" customFormat="1" ht="13.5" customHeight="1">
      <c r="A92" s="7" t="s">
        <v>10</v>
      </c>
      <c r="B92" s="7"/>
      <c r="C92" s="7"/>
      <c r="D92" s="7"/>
      <c r="E92" s="7"/>
      <c r="F92" s="7"/>
      <c r="G92" s="7"/>
      <c r="H92" s="7"/>
      <c r="I92" s="10" t="s">
        <v>10</v>
      </c>
      <c r="J92" s="57" t="s">
        <v>148</v>
      </c>
      <c r="K92" s="57"/>
      <c r="L92" s="57"/>
      <c r="M92" s="10" t="s">
        <v>10</v>
      </c>
      <c r="N92" s="10" t="s">
        <v>10</v>
      </c>
      <c r="O92" s="57" t="s">
        <v>149</v>
      </c>
      <c r="P92" s="57"/>
      <c r="Q92" s="7" t="s">
        <v>10</v>
      </c>
      <c r="R92" s="7"/>
      <c r="S92" s="7"/>
      <c r="T92" s="7"/>
      <c r="U92" s="7"/>
      <c r="V92" s="7"/>
      <c r="W92" s="7"/>
      <c r="X92" s="7"/>
    </row>
    <row r="93" spans="1:24" s="1" customFormat="1" ht="7.5" customHeight="1">
      <c r="A93" s="7" t="s">
        <v>10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 s="1" customFormat="1" ht="13.5" customHeight="1">
      <c r="A94" s="7" t="s">
        <v>151</v>
      </c>
      <c r="B94" s="7"/>
      <c r="C94" s="55" t="s">
        <v>10</v>
      </c>
      <c r="D94" s="55"/>
      <c r="E94" s="55"/>
      <c r="F94" s="55"/>
      <c r="G94" s="55"/>
      <c r="H94" s="55"/>
      <c r="I94" s="55" t="s">
        <v>10</v>
      </c>
      <c r="J94" s="55"/>
      <c r="K94" s="55"/>
      <c r="L94" s="55"/>
      <c r="M94" s="55"/>
      <c r="N94" s="55" t="s">
        <v>150</v>
      </c>
      <c r="O94" s="55"/>
      <c r="P94" s="55"/>
      <c r="Q94" s="55"/>
      <c r="R94" s="7" t="s">
        <v>10</v>
      </c>
      <c r="S94" s="7"/>
      <c r="T94" s="7"/>
      <c r="U94" s="7"/>
      <c r="V94" s="7"/>
      <c r="W94" s="7"/>
      <c r="X94" s="7"/>
    </row>
    <row r="95" spans="1:24" s="1" customFormat="1" ht="13.5" customHeight="1">
      <c r="A95" s="7" t="s">
        <v>10</v>
      </c>
      <c r="B95" s="7"/>
      <c r="C95" s="10" t="s">
        <v>10</v>
      </c>
      <c r="D95" s="57" t="s">
        <v>152</v>
      </c>
      <c r="E95" s="57"/>
      <c r="F95" s="57"/>
      <c r="G95" s="57"/>
      <c r="H95" s="10" t="s">
        <v>10</v>
      </c>
      <c r="I95" s="10" t="s">
        <v>10</v>
      </c>
      <c r="J95" s="57" t="s">
        <v>148</v>
      </c>
      <c r="K95" s="57"/>
      <c r="L95" s="57"/>
      <c r="M95" s="10" t="s">
        <v>10</v>
      </c>
      <c r="N95" s="10" t="s">
        <v>10</v>
      </c>
      <c r="O95" s="57" t="s">
        <v>149</v>
      </c>
      <c r="P95" s="57"/>
      <c r="Q95" s="7" t="s">
        <v>10</v>
      </c>
      <c r="R95" s="7"/>
      <c r="S95" s="7"/>
      <c r="T95" s="7"/>
      <c r="U95" s="7"/>
      <c r="V95" s="7"/>
      <c r="W95" s="7"/>
      <c r="X95" s="7"/>
    </row>
    <row r="96" spans="1:24" s="1" customFormat="1" ht="15.75" customHeight="1">
      <c r="A96" s="7" t="s">
        <v>10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1:24" s="1" customFormat="1" ht="13.5" customHeight="1">
      <c r="A97" s="58" t="s">
        <v>153</v>
      </c>
      <c r="B97" s="58"/>
      <c r="C97" s="58"/>
      <c r="D97" s="58"/>
      <c r="E97" s="58"/>
      <c r="F97" s="58"/>
      <c r="G97" s="58"/>
      <c r="H97" s="58"/>
      <c r="I97" s="58"/>
      <c r="J97" s="58"/>
      <c r="K97" s="7" t="s">
        <v>10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 s="1" customFormat="1" ht="13.5" customHeight="1">
      <c r="A98" s="4" t="s">
        <v>154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</sheetData>
  <sheetProtection/>
  <mergeCells count="491">
    <mergeCell ref="A97:J97"/>
    <mergeCell ref="K97:X97"/>
    <mergeCell ref="A98:X98"/>
    <mergeCell ref="A95:B95"/>
    <mergeCell ref="D95:G95"/>
    <mergeCell ref="J95:L95"/>
    <mergeCell ref="O95:P95"/>
    <mergeCell ref="Q95:X95"/>
    <mergeCell ref="A96:X96"/>
    <mergeCell ref="A93:X93"/>
    <mergeCell ref="A94:B94"/>
    <mergeCell ref="C94:H94"/>
    <mergeCell ref="I94:M94"/>
    <mergeCell ref="N94:Q94"/>
    <mergeCell ref="R94:X94"/>
    <mergeCell ref="A90:X90"/>
    <mergeCell ref="A91:H91"/>
    <mergeCell ref="I91:M91"/>
    <mergeCell ref="N91:Q91"/>
    <mergeCell ref="R91:X91"/>
    <mergeCell ref="A92:H92"/>
    <mergeCell ref="J92:L92"/>
    <mergeCell ref="O92:P92"/>
    <mergeCell ref="Q92:X92"/>
    <mergeCell ref="A87:X87"/>
    <mergeCell ref="A88:H88"/>
    <mergeCell ref="I88:M88"/>
    <mergeCell ref="N88:Q88"/>
    <mergeCell ref="R88:X88"/>
    <mergeCell ref="A89:H89"/>
    <mergeCell ref="J89:L89"/>
    <mergeCell ref="O89:P89"/>
    <mergeCell ref="Q89:X89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4:X74"/>
    <mergeCell ref="A75:X75"/>
    <mergeCell ref="A76:K76"/>
    <mergeCell ref="L76:M76"/>
    <mergeCell ref="N76:O76"/>
    <mergeCell ref="P76:R76"/>
    <mergeCell ref="S76:V76"/>
    <mergeCell ref="W76:X76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38:X38"/>
    <mergeCell ref="A39:X39"/>
    <mergeCell ref="A40:K40"/>
    <mergeCell ref="L40:M40"/>
    <mergeCell ref="N40:O40"/>
    <mergeCell ref="P40:R40"/>
    <mergeCell ref="S40:V40"/>
    <mergeCell ref="W40:X40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8" max="255" man="1"/>
    <brk id="74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2023-10-02T09:40:52Z</dcterms:created>
  <dcterms:modified xsi:type="dcterms:W3CDTF">2023-10-02T09:40:52Z</dcterms:modified>
  <cp:category/>
  <cp:version/>
  <cp:contentType/>
  <cp:contentStatus/>
</cp:coreProperties>
</file>